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pfinanzas-my.sharepoint.com/personal/sefin_rocio_tapia_slp_gob_mx/Documents/Documentos/2026/"/>
    </mc:Choice>
  </mc:AlternateContent>
  <xr:revisionPtr revIDLastSave="1169" documentId="8_{405B99CB-50FD-4DD0-92D9-486955075C19}" xr6:coauthVersionLast="47" xr6:coauthVersionMax="47" xr10:uidLastSave="{91CE269B-1EA9-4E04-9D00-0754CBE0C922}"/>
  <bookViews>
    <workbookView xWindow="-120" yWindow="-120" windowWidth="24240" windowHeight="13140" firstSheet="15" activeTab="17" xr2:uid="{037A5788-8FBC-4FD1-9365-FAEB80628AAB}"/>
  </bookViews>
  <sheets>
    <sheet name="PARTICIPACIONES FED (TABLA 1)" sheetId="2" r:id="rId1"/>
    <sheet name="PARTICIPACIONES FED (TABLA 2)" sheetId="3" r:id="rId2"/>
    <sheet name="PARTICIPACIONES FED (TABLA 3)" sheetId="4" r:id="rId3"/>
    <sheet name="Calendario de pago" sheetId="5" r:id="rId4"/>
    <sheet name="Coeficiente art. 22" sheetId="17" r:id="rId5"/>
    <sheet name="Variable 1 art 22" sheetId="13" r:id="rId6"/>
    <sheet name="Variable 2 art 22" sheetId="25" r:id="rId7"/>
    <sheet name="Variable 3 art 22" sheetId="15" r:id="rId8"/>
    <sheet name="Variable 4 art 22" sheetId="26" r:id="rId9"/>
    <sheet name="Variable 1 art. 23" sheetId="27" r:id="rId10"/>
    <sheet name="Variable 2 art. 23" sheetId="20" r:id="rId11"/>
    <sheet name="Coeficiente art 23" sheetId="18" r:id="rId12"/>
    <sheet name="Variabel 1 art. 24" sheetId="22" r:id="rId13"/>
    <sheet name="Variable 2 art. 24" sheetId="23" r:id="rId14"/>
    <sheet name="COEFICIENTE IEPS GAS art. 24 " sheetId="21" r:id="rId15"/>
    <sheet name="PARTICIPACIONES BASE 2023" sheetId="28" r:id="rId16"/>
    <sheet name="EXCEDENTE PART, ART 22" sheetId="1" r:id="rId17"/>
    <sheet name="Coeficiente V. Pozos" sheetId="24" r:id="rId18"/>
  </sheets>
  <externalReferences>
    <externalReference r:id="rId19"/>
  </externalReferences>
  <definedNames>
    <definedName name="_xlnm._FilterDatabase" localSheetId="11" hidden="1">'Coeficiente art 23'!$A$1:$H$65</definedName>
    <definedName name="_xlnm._FilterDatabase" localSheetId="9" hidden="1">'Variable 1 art. 23'!$C$3:$I$67</definedName>
    <definedName name="_xlnm._FilterDatabase" localSheetId="10" hidden="1">'Variable 2 art. 23'!$A$3:$H$67</definedName>
    <definedName name="_xlnm.Print_Area" localSheetId="11">'Coeficiente art 23'!$A$1:$H$65</definedName>
    <definedName name="_xlnm.Print_Area" localSheetId="16">'EXCEDENTE PART, ART 22'!#REF!</definedName>
    <definedName name="_xlnm.Print_Area" localSheetId="0">'PARTICIPACIONES FED (TABLA 1)'!$A$1:$H$69</definedName>
    <definedName name="_xlnm.Print_Area" localSheetId="1">'PARTICIPACIONES FED (TABLA 2)'!$A$4:$D$65</definedName>
    <definedName name="_xlnm.Print_Area" localSheetId="2">'PARTICIPACIONES FED (TABLA 3)'!$A$4:$D$65</definedName>
    <definedName name="_xlnm.Print_Area" localSheetId="5">'Variable 1 art 22'!$B$1:$D$65</definedName>
    <definedName name="_xlnm.Print_Area" localSheetId="9">'Variable 1 art. 23'!$E$3:$I$67</definedName>
    <definedName name="_xlnm.Print_Area" localSheetId="6">'Variable 2 art 22'!$A$8:$M$70</definedName>
    <definedName name="_xlnm.Print_Area" localSheetId="10">'Variable 2 art. 23'!$D$3:$H$67</definedName>
    <definedName name="_xlnm.Print_Area" localSheetId="7">'Variable 3 art 22'!$B$1:$I$68</definedName>
    <definedName name="_xlnm.Print_Area" localSheetId="8">'Variable 4 art 22'!$B$8:$H$66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7" l="1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F62" i="17"/>
  <c r="E4" i="17"/>
  <c r="J68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9" i="15"/>
  <c r="K66" i="25"/>
  <c r="D62" i="17" s="1"/>
  <c r="M435" i="28"/>
  <c r="L435" i="28"/>
  <c r="K435" i="28"/>
  <c r="J435" i="28"/>
  <c r="I435" i="28"/>
  <c r="H435" i="28"/>
  <c r="G435" i="28"/>
  <c r="F435" i="28"/>
  <c r="E435" i="28"/>
  <c r="D435" i="28"/>
  <c r="C435" i="28"/>
  <c r="B435" i="28"/>
  <c r="N434" i="28"/>
  <c r="N433" i="28"/>
  <c r="N432" i="28"/>
  <c r="N431" i="28"/>
  <c r="N430" i="28"/>
  <c r="N429" i="28"/>
  <c r="N428" i="28"/>
  <c r="N427" i="28"/>
  <c r="N426" i="28"/>
  <c r="N425" i="28"/>
  <c r="N424" i="28"/>
  <c r="N423" i="28"/>
  <c r="N422" i="28"/>
  <c r="N421" i="28"/>
  <c r="N420" i="28"/>
  <c r="N419" i="28"/>
  <c r="N418" i="28"/>
  <c r="N417" i="28"/>
  <c r="N416" i="28"/>
  <c r="N415" i="28"/>
  <c r="N414" i="28"/>
  <c r="N413" i="28"/>
  <c r="N412" i="28"/>
  <c r="N411" i="28"/>
  <c r="N410" i="28"/>
  <c r="N409" i="28"/>
  <c r="N408" i="28"/>
  <c r="N407" i="28"/>
  <c r="N406" i="28"/>
  <c r="N405" i="28"/>
  <c r="N404" i="28"/>
  <c r="N403" i="28"/>
  <c r="N402" i="28"/>
  <c r="N401" i="28"/>
  <c r="N400" i="28"/>
  <c r="N399" i="28"/>
  <c r="N398" i="28"/>
  <c r="N397" i="28"/>
  <c r="N396" i="28"/>
  <c r="N395" i="28"/>
  <c r="N394" i="28"/>
  <c r="N393" i="28"/>
  <c r="N392" i="28"/>
  <c r="N391" i="28"/>
  <c r="N390" i="28"/>
  <c r="N389" i="28"/>
  <c r="N388" i="28"/>
  <c r="N387" i="28"/>
  <c r="N386" i="28"/>
  <c r="N385" i="28"/>
  <c r="N384" i="28"/>
  <c r="N383" i="28"/>
  <c r="N382" i="28"/>
  <c r="N381" i="28"/>
  <c r="N380" i="28"/>
  <c r="N379" i="28"/>
  <c r="N378" i="28"/>
  <c r="N377" i="28"/>
  <c r="M373" i="28"/>
  <c r="L373" i="28"/>
  <c r="K373" i="28"/>
  <c r="J373" i="28"/>
  <c r="I373" i="28"/>
  <c r="H373" i="28"/>
  <c r="G373" i="28"/>
  <c r="F373" i="28"/>
  <c r="E373" i="28"/>
  <c r="D373" i="28"/>
  <c r="C373" i="28"/>
  <c r="B373" i="28"/>
  <c r="N372" i="28"/>
  <c r="N371" i="28"/>
  <c r="N370" i="28"/>
  <c r="N369" i="28"/>
  <c r="N368" i="28"/>
  <c r="N367" i="28"/>
  <c r="N366" i="28"/>
  <c r="N365" i="28"/>
  <c r="N364" i="28"/>
  <c r="N363" i="28"/>
  <c r="N362" i="28"/>
  <c r="N361" i="28"/>
  <c r="N360" i="28"/>
  <c r="N359" i="28"/>
  <c r="N358" i="28"/>
  <c r="N357" i="28"/>
  <c r="N356" i="28"/>
  <c r="N355" i="28"/>
  <c r="N354" i="28"/>
  <c r="N353" i="28"/>
  <c r="N352" i="28"/>
  <c r="N351" i="28"/>
  <c r="N350" i="28"/>
  <c r="N349" i="28"/>
  <c r="N348" i="28"/>
  <c r="N347" i="28"/>
  <c r="N346" i="28"/>
  <c r="N345" i="28"/>
  <c r="N344" i="28"/>
  <c r="N343" i="28"/>
  <c r="N342" i="28"/>
  <c r="N341" i="28"/>
  <c r="N340" i="28"/>
  <c r="N339" i="28"/>
  <c r="N338" i="28"/>
  <c r="N337" i="28"/>
  <c r="N336" i="28"/>
  <c r="N335" i="28"/>
  <c r="N334" i="28"/>
  <c r="N333" i="28"/>
  <c r="N332" i="28"/>
  <c r="N331" i="28"/>
  <c r="N330" i="28"/>
  <c r="N329" i="28"/>
  <c r="N328" i="28"/>
  <c r="N327" i="28"/>
  <c r="N326" i="28"/>
  <c r="N325" i="28"/>
  <c r="N324" i="28"/>
  <c r="N323" i="28"/>
  <c r="N322" i="28"/>
  <c r="N321" i="28"/>
  <c r="N320" i="28"/>
  <c r="N319" i="28"/>
  <c r="N318" i="28"/>
  <c r="N317" i="28"/>
  <c r="N316" i="28"/>
  <c r="N315" i="28"/>
  <c r="M311" i="28"/>
  <c r="L311" i="28"/>
  <c r="K311" i="28"/>
  <c r="J311" i="28"/>
  <c r="I311" i="28"/>
  <c r="H311" i="28"/>
  <c r="G311" i="28"/>
  <c r="F311" i="28"/>
  <c r="E311" i="28"/>
  <c r="D311" i="28"/>
  <c r="C311" i="28"/>
  <c r="B311" i="28"/>
  <c r="N310" i="28"/>
  <c r="N309" i="28"/>
  <c r="N308" i="28"/>
  <c r="N307" i="28"/>
  <c r="N306" i="28"/>
  <c r="N305" i="28"/>
  <c r="N304" i="28"/>
  <c r="N303" i="28"/>
  <c r="N302" i="28"/>
  <c r="N301" i="28"/>
  <c r="N300" i="28"/>
  <c r="N299" i="28"/>
  <c r="N298" i="28"/>
  <c r="N297" i="28"/>
  <c r="N296" i="28"/>
  <c r="N295" i="28"/>
  <c r="N294" i="28"/>
  <c r="N293" i="28"/>
  <c r="N292" i="28"/>
  <c r="N291" i="28"/>
  <c r="N290" i="28"/>
  <c r="N289" i="28"/>
  <c r="N288" i="28"/>
  <c r="N287" i="28"/>
  <c r="N286" i="28"/>
  <c r="N285" i="28"/>
  <c r="N284" i="28"/>
  <c r="N283" i="28"/>
  <c r="N282" i="28"/>
  <c r="N281" i="28"/>
  <c r="N280" i="28"/>
  <c r="N279" i="28"/>
  <c r="N278" i="28"/>
  <c r="N277" i="28"/>
  <c r="N276" i="28"/>
  <c r="N275" i="28"/>
  <c r="N274" i="28"/>
  <c r="N273" i="28"/>
  <c r="N272" i="28"/>
  <c r="N271" i="28"/>
  <c r="N270" i="28"/>
  <c r="N269" i="28"/>
  <c r="N268" i="28"/>
  <c r="N267" i="28"/>
  <c r="N266" i="28"/>
  <c r="N265" i="28"/>
  <c r="N264" i="28"/>
  <c r="N263" i="28"/>
  <c r="N262" i="28"/>
  <c r="N261" i="28"/>
  <c r="N260" i="28"/>
  <c r="N259" i="28"/>
  <c r="N258" i="28"/>
  <c r="N257" i="28"/>
  <c r="N256" i="28"/>
  <c r="N255" i="28"/>
  <c r="N254" i="28"/>
  <c r="N253" i="28"/>
  <c r="Q249" i="28"/>
  <c r="P249" i="28"/>
  <c r="O249" i="28"/>
  <c r="N249" i="28"/>
  <c r="M249" i="28"/>
  <c r="L249" i="28"/>
  <c r="K249" i="28"/>
  <c r="J249" i="28"/>
  <c r="I249" i="28"/>
  <c r="H249" i="28"/>
  <c r="G249" i="28"/>
  <c r="F249" i="28"/>
  <c r="E249" i="28"/>
  <c r="D249" i="28"/>
  <c r="C249" i="28"/>
  <c r="B249" i="28"/>
  <c r="R248" i="28"/>
  <c r="R247" i="28"/>
  <c r="R246" i="28"/>
  <c r="R245" i="28"/>
  <c r="R244" i="28"/>
  <c r="R243" i="28"/>
  <c r="R242" i="28"/>
  <c r="R241" i="28"/>
  <c r="R240" i="28"/>
  <c r="R239" i="28"/>
  <c r="R238" i="28"/>
  <c r="R237" i="28"/>
  <c r="R236" i="28"/>
  <c r="R235" i="28"/>
  <c r="R234" i="28"/>
  <c r="R233" i="28"/>
  <c r="R232" i="28"/>
  <c r="R231" i="28"/>
  <c r="R230" i="28"/>
  <c r="R229" i="28"/>
  <c r="R228" i="28"/>
  <c r="R227" i="28"/>
  <c r="R226" i="28"/>
  <c r="R225" i="28"/>
  <c r="R224" i="28"/>
  <c r="R223" i="28"/>
  <c r="R222" i="28"/>
  <c r="R221" i="28"/>
  <c r="R220" i="28"/>
  <c r="R219" i="28"/>
  <c r="R218" i="28"/>
  <c r="R217" i="28"/>
  <c r="R216" i="28"/>
  <c r="R215" i="28"/>
  <c r="R214" i="28"/>
  <c r="R213" i="28"/>
  <c r="R212" i="28"/>
  <c r="R211" i="28"/>
  <c r="R210" i="28"/>
  <c r="R209" i="28"/>
  <c r="R208" i="28"/>
  <c r="R207" i="28"/>
  <c r="R206" i="28"/>
  <c r="R205" i="28"/>
  <c r="R204" i="28"/>
  <c r="R203" i="28"/>
  <c r="R202" i="28"/>
  <c r="R201" i="28"/>
  <c r="R200" i="28"/>
  <c r="R199" i="28"/>
  <c r="R198" i="28"/>
  <c r="R197" i="28"/>
  <c r="R196" i="28"/>
  <c r="R195" i="28"/>
  <c r="R194" i="28"/>
  <c r="R193" i="28"/>
  <c r="R192" i="28"/>
  <c r="R191" i="28"/>
  <c r="M187" i="28"/>
  <c r="L187" i="28"/>
  <c r="K187" i="28"/>
  <c r="J187" i="28"/>
  <c r="I187" i="28"/>
  <c r="H187" i="28"/>
  <c r="G187" i="28"/>
  <c r="F187" i="28"/>
  <c r="E187" i="28"/>
  <c r="D187" i="28"/>
  <c r="C187" i="28"/>
  <c r="B187" i="28"/>
  <c r="N186" i="28"/>
  <c r="N185" i="28"/>
  <c r="N184" i="28"/>
  <c r="N183" i="28"/>
  <c r="N182" i="28"/>
  <c r="N181" i="28"/>
  <c r="N180" i="28"/>
  <c r="N179" i="28"/>
  <c r="N178" i="28"/>
  <c r="N177" i="28"/>
  <c r="N176" i="28"/>
  <c r="N175" i="28"/>
  <c r="N174" i="28"/>
  <c r="N173" i="28"/>
  <c r="N172" i="28"/>
  <c r="N171" i="28"/>
  <c r="N170" i="28"/>
  <c r="N169" i="28"/>
  <c r="N168" i="28"/>
  <c r="N167" i="28"/>
  <c r="N166" i="28"/>
  <c r="N165" i="28"/>
  <c r="N164" i="28"/>
  <c r="N163" i="28"/>
  <c r="N162" i="28"/>
  <c r="N161" i="28"/>
  <c r="N160" i="28"/>
  <c r="N159" i="28"/>
  <c r="N158" i="28"/>
  <c r="N157" i="28"/>
  <c r="N156" i="28"/>
  <c r="N155" i="28"/>
  <c r="N154" i="28"/>
  <c r="N153" i="28"/>
  <c r="N152" i="28"/>
  <c r="N151" i="28"/>
  <c r="N150" i="28"/>
  <c r="N149" i="28"/>
  <c r="N148" i="28"/>
  <c r="N147" i="28"/>
  <c r="N146" i="28"/>
  <c r="N145" i="28"/>
  <c r="N144" i="28"/>
  <c r="N143" i="28"/>
  <c r="N142" i="28"/>
  <c r="N141" i="28"/>
  <c r="N140" i="28"/>
  <c r="N139" i="28"/>
  <c r="N138" i="28"/>
  <c r="N137" i="28"/>
  <c r="N136" i="28"/>
  <c r="N135" i="28"/>
  <c r="N134" i="28"/>
  <c r="N133" i="28"/>
  <c r="N132" i="28"/>
  <c r="N131" i="28"/>
  <c r="N130" i="28"/>
  <c r="N129" i="28"/>
  <c r="M125" i="28"/>
  <c r="L125" i="28"/>
  <c r="K125" i="28"/>
  <c r="J125" i="28"/>
  <c r="I125" i="28"/>
  <c r="H125" i="28"/>
  <c r="G125" i="28"/>
  <c r="F125" i="28"/>
  <c r="E125" i="28"/>
  <c r="D125" i="28"/>
  <c r="C125" i="28"/>
  <c r="B125" i="28"/>
  <c r="N124" i="28"/>
  <c r="N123" i="28"/>
  <c r="N122" i="28"/>
  <c r="N121" i="28"/>
  <c r="N120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M63" i="28"/>
  <c r="L63" i="28"/>
  <c r="K63" i="28"/>
  <c r="J63" i="28"/>
  <c r="I63" i="28"/>
  <c r="H63" i="28"/>
  <c r="G63" i="28"/>
  <c r="F63" i="28"/>
  <c r="E63" i="28"/>
  <c r="D63" i="28"/>
  <c r="C63" i="28"/>
  <c r="B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35" i="28" l="1"/>
  <c r="N373" i="28"/>
  <c r="N311" i="28"/>
  <c r="R249" i="28"/>
  <c r="N187" i="28"/>
  <c r="N125" i="28"/>
  <c r="N63" i="28"/>
  <c r="B35" i="1" l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B45" i="1"/>
  <c r="C45" i="1"/>
  <c r="D45" i="1"/>
  <c r="E45" i="1"/>
  <c r="F45" i="1"/>
  <c r="G45" i="1"/>
  <c r="H45" i="1"/>
  <c r="C34" i="1"/>
  <c r="D34" i="1"/>
  <c r="E34" i="1"/>
  <c r="F34" i="1"/>
  <c r="G34" i="1"/>
  <c r="H34" i="1"/>
  <c r="B34" i="1"/>
  <c r="H31" i="1"/>
  <c r="G31" i="1"/>
  <c r="G46" i="1" s="1"/>
  <c r="F31" i="1"/>
  <c r="F46" i="1" s="1"/>
  <c r="E31" i="1"/>
  <c r="E46" i="1" s="1"/>
  <c r="D31" i="1"/>
  <c r="D46" i="1" s="1"/>
  <c r="C31" i="1"/>
  <c r="C46" i="1" s="1"/>
  <c r="B31" i="1"/>
  <c r="B46" i="1" s="1"/>
  <c r="H16" i="1"/>
  <c r="G16" i="1"/>
  <c r="F16" i="1"/>
  <c r="E16" i="1"/>
  <c r="D16" i="1"/>
  <c r="C16" i="1"/>
  <c r="B16" i="1"/>
  <c r="H46" i="1" l="1"/>
  <c r="C5" i="24" l="1"/>
  <c r="G8" i="20" l="1"/>
  <c r="F6" i="18" s="1"/>
  <c r="C67" i="27"/>
  <c r="B67" i="27"/>
  <c r="A67" i="27"/>
  <c r="I66" i="27"/>
  <c r="E64" i="18" s="1"/>
  <c r="H66" i="27"/>
  <c r="D64" i="18" s="1"/>
  <c r="G66" i="27"/>
  <c r="C64" i="18" s="1"/>
  <c r="I65" i="27"/>
  <c r="E63" i="18" s="1"/>
  <c r="H65" i="27"/>
  <c r="D63" i="18" s="1"/>
  <c r="G65" i="27"/>
  <c r="C63" i="18" s="1"/>
  <c r="I64" i="27"/>
  <c r="E62" i="18" s="1"/>
  <c r="H64" i="27"/>
  <c r="D62" i="18" s="1"/>
  <c r="G64" i="27"/>
  <c r="C62" i="18" s="1"/>
  <c r="H63" i="27"/>
  <c r="D61" i="18" s="1"/>
  <c r="G63" i="27"/>
  <c r="C61" i="18" s="1"/>
  <c r="I62" i="27"/>
  <c r="E60" i="18" s="1"/>
  <c r="H62" i="27"/>
  <c r="D60" i="18" s="1"/>
  <c r="G62" i="27"/>
  <c r="C60" i="18" s="1"/>
  <c r="I61" i="27"/>
  <c r="E59" i="18" s="1"/>
  <c r="H61" i="27"/>
  <c r="D59" i="18" s="1"/>
  <c r="G61" i="27"/>
  <c r="C59" i="18" s="1"/>
  <c r="I60" i="27"/>
  <c r="E58" i="18" s="1"/>
  <c r="H60" i="27"/>
  <c r="D58" i="18" s="1"/>
  <c r="G60" i="27"/>
  <c r="C58" i="18" s="1"/>
  <c r="H59" i="27"/>
  <c r="G59" i="27"/>
  <c r="C57" i="18" s="1"/>
  <c r="I58" i="27"/>
  <c r="E56" i="18" s="1"/>
  <c r="H58" i="27"/>
  <c r="D56" i="18" s="1"/>
  <c r="G58" i="27"/>
  <c r="C56" i="18" s="1"/>
  <c r="H57" i="27"/>
  <c r="D55" i="18" s="1"/>
  <c r="G57" i="27"/>
  <c r="C55" i="18" s="1"/>
  <c r="I56" i="27"/>
  <c r="F56" i="20" s="1"/>
  <c r="H56" i="27"/>
  <c r="D54" i="18" s="1"/>
  <c r="G56" i="27"/>
  <c r="C54" i="18" s="1"/>
  <c r="H55" i="27"/>
  <c r="D53" i="18" s="1"/>
  <c r="G55" i="27"/>
  <c r="C53" i="18" s="1"/>
  <c r="I54" i="27"/>
  <c r="E52" i="18" s="1"/>
  <c r="H54" i="27"/>
  <c r="D52" i="18" s="1"/>
  <c r="G54" i="27"/>
  <c r="C52" i="18" s="1"/>
  <c r="H53" i="27"/>
  <c r="G53" i="27"/>
  <c r="C51" i="18" s="1"/>
  <c r="I52" i="27"/>
  <c r="F52" i="20" s="1"/>
  <c r="H52" i="27"/>
  <c r="D50" i="18" s="1"/>
  <c r="G52" i="27"/>
  <c r="C50" i="18" s="1"/>
  <c r="H51" i="27"/>
  <c r="D49" i="18" s="1"/>
  <c r="G51" i="27"/>
  <c r="C49" i="18" s="1"/>
  <c r="H50" i="27"/>
  <c r="D48" i="18" s="1"/>
  <c r="G50" i="27"/>
  <c r="C48" i="18" s="1"/>
  <c r="H49" i="27"/>
  <c r="D47" i="18" s="1"/>
  <c r="G49" i="27"/>
  <c r="C47" i="18" s="1"/>
  <c r="H48" i="27"/>
  <c r="D46" i="18" s="1"/>
  <c r="G48" i="27"/>
  <c r="C46" i="18" s="1"/>
  <c r="H47" i="27"/>
  <c r="D45" i="18" s="1"/>
  <c r="G47" i="27"/>
  <c r="C45" i="18" s="1"/>
  <c r="H46" i="27"/>
  <c r="D44" i="18" s="1"/>
  <c r="G46" i="27"/>
  <c r="C44" i="18" s="1"/>
  <c r="H45" i="27"/>
  <c r="D43" i="18" s="1"/>
  <c r="G45" i="27"/>
  <c r="C43" i="18" s="1"/>
  <c r="H44" i="27"/>
  <c r="D42" i="18" s="1"/>
  <c r="G44" i="27"/>
  <c r="C42" i="18" s="1"/>
  <c r="H43" i="27"/>
  <c r="G43" i="27"/>
  <c r="C41" i="18" s="1"/>
  <c r="H42" i="27"/>
  <c r="D40" i="18" s="1"/>
  <c r="G42" i="27"/>
  <c r="C40" i="18" s="1"/>
  <c r="H41" i="27"/>
  <c r="D39" i="18" s="1"/>
  <c r="G41" i="27"/>
  <c r="C39" i="18" s="1"/>
  <c r="I40" i="27"/>
  <c r="E38" i="18" s="1"/>
  <c r="H40" i="27"/>
  <c r="D38" i="18" s="1"/>
  <c r="G40" i="27"/>
  <c r="C38" i="18" s="1"/>
  <c r="H39" i="27"/>
  <c r="G39" i="27"/>
  <c r="C37" i="18" s="1"/>
  <c r="H38" i="27"/>
  <c r="D36" i="18" s="1"/>
  <c r="G38" i="27"/>
  <c r="C36" i="18" s="1"/>
  <c r="H37" i="27"/>
  <c r="D35" i="18" s="1"/>
  <c r="G37" i="27"/>
  <c r="C35" i="18" s="1"/>
  <c r="H36" i="27"/>
  <c r="D34" i="18" s="1"/>
  <c r="G36" i="27"/>
  <c r="C34" i="18" s="1"/>
  <c r="I35" i="27"/>
  <c r="E33" i="18" s="1"/>
  <c r="H35" i="27"/>
  <c r="D33" i="18" s="1"/>
  <c r="G35" i="27"/>
  <c r="C33" i="18" s="1"/>
  <c r="H34" i="27"/>
  <c r="D32" i="18" s="1"/>
  <c r="G34" i="27"/>
  <c r="C32" i="18" s="1"/>
  <c r="H33" i="27"/>
  <c r="D31" i="18" s="1"/>
  <c r="G33" i="27"/>
  <c r="I32" i="27"/>
  <c r="E30" i="18" s="1"/>
  <c r="H32" i="27"/>
  <c r="D30" i="18" s="1"/>
  <c r="G32" i="27"/>
  <c r="C30" i="18" s="1"/>
  <c r="I31" i="27"/>
  <c r="E29" i="18" s="1"/>
  <c r="H31" i="27"/>
  <c r="D29" i="18" s="1"/>
  <c r="G31" i="27"/>
  <c r="C29" i="18" s="1"/>
  <c r="I30" i="27"/>
  <c r="E28" i="18" s="1"/>
  <c r="H30" i="27"/>
  <c r="D28" i="18" s="1"/>
  <c r="G30" i="27"/>
  <c r="C28" i="18" s="1"/>
  <c r="H29" i="27"/>
  <c r="D27" i="18" s="1"/>
  <c r="G29" i="27"/>
  <c r="C27" i="18" s="1"/>
  <c r="H28" i="27"/>
  <c r="D26" i="18" s="1"/>
  <c r="G28" i="27"/>
  <c r="C26" i="18" s="1"/>
  <c r="I27" i="27"/>
  <c r="E25" i="18" s="1"/>
  <c r="H27" i="27"/>
  <c r="D25" i="18" s="1"/>
  <c r="G27" i="27"/>
  <c r="C25" i="18" s="1"/>
  <c r="H26" i="27"/>
  <c r="D24" i="18" s="1"/>
  <c r="G26" i="27"/>
  <c r="C24" i="18" s="1"/>
  <c r="H25" i="27"/>
  <c r="D23" i="18" s="1"/>
  <c r="G25" i="27"/>
  <c r="I25" i="27" s="1"/>
  <c r="E23" i="18" s="1"/>
  <c r="H24" i="27"/>
  <c r="D22" i="18" s="1"/>
  <c r="G24" i="27"/>
  <c r="C22" i="18" s="1"/>
  <c r="H23" i="27"/>
  <c r="D21" i="18" s="1"/>
  <c r="G23" i="27"/>
  <c r="C21" i="18" s="1"/>
  <c r="H22" i="27"/>
  <c r="D20" i="18" s="1"/>
  <c r="G22" i="27"/>
  <c r="C20" i="18" s="1"/>
  <c r="H21" i="27"/>
  <c r="D19" i="18" s="1"/>
  <c r="G21" i="27"/>
  <c r="C19" i="18" s="1"/>
  <c r="I20" i="27"/>
  <c r="F20" i="20" s="1"/>
  <c r="H20" i="27"/>
  <c r="D18" i="18" s="1"/>
  <c r="G20" i="27"/>
  <c r="C18" i="18" s="1"/>
  <c r="I19" i="27"/>
  <c r="F19" i="20" s="1"/>
  <c r="H19" i="27"/>
  <c r="D17" i="18" s="1"/>
  <c r="G19" i="27"/>
  <c r="C17" i="18" s="1"/>
  <c r="H18" i="27"/>
  <c r="D16" i="18" s="1"/>
  <c r="G18" i="27"/>
  <c r="C16" i="18" s="1"/>
  <c r="I17" i="27"/>
  <c r="E15" i="18" s="1"/>
  <c r="H17" i="27"/>
  <c r="D15" i="18" s="1"/>
  <c r="G17" i="27"/>
  <c r="C15" i="18" s="1"/>
  <c r="I16" i="27"/>
  <c r="F16" i="20" s="1"/>
  <c r="H16" i="27"/>
  <c r="D14" i="18" s="1"/>
  <c r="G16" i="27"/>
  <c r="C14" i="18" s="1"/>
  <c r="I15" i="27"/>
  <c r="F15" i="20" s="1"/>
  <c r="H15" i="27"/>
  <c r="D13" i="18" s="1"/>
  <c r="G15" i="27"/>
  <c r="C13" i="18" s="1"/>
  <c r="I14" i="27"/>
  <c r="E12" i="18" s="1"/>
  <c r="H14" i="27"/>
  <c r="D12" i="18" s="1"/>
  <c r="G14" i="27"/>
  <c r="C12" i="18" s="1"/>
  <c r="H13" i="27"/>
  <c r="D11" i="18" s="1"/>
  <c r="G13" i="27"/>
  <c r="C11" i="18" s="1"/>
  <c r="H12" i="27"/>
  <c r="D10" i="18" s="1"/>
  <c r="G12" i="27"/>
  <c r="C10" i="18" s="1"/>
  <c r="I11" i="27"/>
  <c r="F11" i="20" s="1"/>
  <c r="H11" i="27"/>
  <c r="D9" i="18" s="1"/>
  <c r="G11" i="27"/>
  <c r="C9" i="18" s="1"/>
  <c r="I10" i="27"/>
  <c r="E8" i="18" s="1"/>
  <c r="H10" i="27"/>
  <c r="D8" i="18" s="1"/>
  <c r="G10" i="27"/>
  <c r="C8" i="18" s="1"/>
  <c r="H9" i="27"/>
  <c r="D7" i="18" s="1"/>
  <c r="G9" i="27"/>
  <c r="C7" i="18" s="1"/>
  <c r="H8" i="27"/>
  <c r="D6" i="18" s="1"/>
  <c r="G8" i="27"/>
  <c r="C6" i="18" s="1"/>
  <c r="I33" i="27" l="1"/>
  <c r="E31" i="18" s="1"/>
  <c r="I43" i="27"/>
  <c r="F43" i="20" s="1"/>
  <c r="I59" i="27"/>
  <c r="F59" i="20" s="1"/>
  <c r="I53" i="27"/>
  <c r="E51" i="18" s="1"/>
  <c r="F53" i="20"/>
  <c r="F66" i="20"/>
  <c r="F62" i="20"/>
  <c r="F58" i="20"/>
  <c r="F54" i="20"/>
  <c r="F30" i="20"/>
  <c r="F14" i="20"/>
  <c r="F10" i="20"/>
  <c r="D57" i="18"/>
  <c r="E54" i="18"/>
  <c r="F65" i="20"/>
  <c r="F61" i="20"/>
  <c r="F33" i="20"/>
  <c r="F25" i="20"/>
  <c r="F17" i="20"/>
  <c r="D51" i="18"/>
  <c r="E50" i="18"/>
  <c r="E41" i="18"/>
  <c r="C31" i="18"/>
  <c r="C23" i="18"/>
  <c r="E18" i="18"/>
  <c r="E17" i="18"/>
  <c r="E14" i="18"/>
  <c r="E13" i="18"/>
  <c r="E9" i="18"/>
  <c r="F64" i="20"/>
  <c r="F60" i="20"/>
  <c r="F40" i="20"/>
  <c r="F32" i="20"/>
  <c r="D41" i="18"/>
  <c r="I37" i="27"/>
  <c r="I39" i="27"/>
  <c r="I57" i="27"/>
  <c r="F35" i="20"/>
  <c r="F31" i="20"/>
  <c r="F27" i="20"/>
  <c r="D37" i="18"/>
  <c r="I28" i="27"/>
  <c r="I41" i="27"/>
  <c r="I12" i="27"/>
  <c r="I18" i="27"/>
  <c r="I21" i="27"/>
  <c r="I23" i="27"/>
  <c r="I47" i="27"/>
  <c r="I49" i="27"/>
  <c r="I51" i="27"/>
  <c r="I13" i="27"/>
  <c r="I29" i="27"/>
  <c r="I36" i="27"/>
  <c r="I42" i="27"/>
  <c r="I55" i="27"/>
  <c r="I22" i="27"/>
  <c r="I38" i="27"/>
  <c r="I44" i="27"/>
  <c r="I48" i="27"/>
  <c r="I9" i="27"/>
  <c r="I24" i="27"/>
  <c r="I45" i="27"/>
  <c r="I50" i="27"/>
  <c r="I63" i="27"/>
  <c r="G67" i="27"/>
  <c r="I26" i="27"/>
  <c r="I34" i="27"/>
  <c r="I46" i="27"/>
  <c r="H67" i="27"/>
  <c r="I8" i="27"/>
  <c r="E57" i="18" l="1"/>
  <c r="F55" i="20"/>
  <c r="E53" i="18"/>
  <c r="F24" i="20"/>
  <c r="E22" i="18"/>
  <c r="E36" i="18"/>
  <c r="F38" i="20"/>
  <c r="E34" i="18"/>
  <c r="F36" i="20"/>
  <c r="E16" i="18"/>
  <c r="F18" i="20"/>
  <c r="E44" i="18"/>
  <c r="F46" i="20"/>
  <c r="E61" i="18"/>
  <c r="F63" i="20"/>
  <c r="E7" i="18"/>
  <c r="F9" i="20"/>
  <c r="E20" i="18"/>
  <c r="F22" i="20"/>
  <c r="E27" i="18"/>
  <c r="F29" i="20"/>
  <c r="F47" i="20"/>
  <c r="E45" i="18"/>
  <c r="F12" i="20"/>
  <c r="E10" i="18"/>
  <c r="F39" i="20"/>
  <c r="E37" i="18"/>
  <c r="E48" i="18"/>
  <c r="F50" i="20"/>
  <c r="F23" i="20"/>
  <c r="E21" i="18"/>
  <c r="E39" i="18"/>
  <c r="F41" i="20"/>
  <c r="E35" i="18"/>
  <c r="F37" i="20"/>
  <c r="E32" i="18"/>
  <c r="F34" i="20"/>
  <c r="E11" i="18"/>
  <c r="F13" i="20"/>
  <c r="F8" i="20"/>
  <c r="H8" i="20" s="1"/>
  <c r="E6" i="18"/>
  <c r="E24" i="18"/>
  <c r="F26" i="20"/>
  <c r="E43" i="18"/>
  <c r="F45" i="20"/>
  <c r="F44" i="20"/>
  <c r="E42" i="18"/>
  <c r="E40" i="18"/>
  <c r="F42" i="20"/>
  <c r="F51" i="20"/>
  <c r="E49" i="18"/>
  <c r="F21" i="20"/>
  <c r="E19" i="18"/>
  <c r="E26" i="18"/>
  <c r="F28" i="20"/>
  <c r="F48" i="20"/>
  <c r="E46" i="18"/>
  <c r="E47" i="18"/>
  <c r="F49" i="20"/>
  <c r="E55" i="18"/>
  <c r="F57" i="20"/>
  <c r="I67" i="27"/>
  <c r="C67" i="25" l="1"/>
  <c r="G66" i="25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E9" i="26"/>
  <c r="D9" i="26"/>
  <c r="C9" i="26"/>
  <c r="E8" i="26"/>
  <c r="D8" i="26"/>
  <c r="C8" i="26"/>
  <c r="F67" i="25"/>
  <c r="F70" i="25" s="1"/>
  <c r="E67" i="25"/>
  <c r="D67" i="25"/>
  <c r="D70" i="25" s="1"/>
  <c r="H65" i="25"/>
  <c r="G65" i="25"/>
  <c r="H64" i="25"/>
  <c r="G64" i="25"/>
  <c r="H63" i="25"/>
  <c r="G63" i="25"/>
  <c r="H62" i="25"/>
  <c r="G62" i="25"/>
  <c r="H61" i="25"/>
  <c r="G61" i="25"/>
  <c r="H60" i="25"/>
  <c r="G60" i="25"/>
  <c r="H59" i="25"/>
  <c r="G59" i="25"/>
  <c r="H58" i="25"/>
  <c r="G58" i="25"/>
  <c r="H57" i="25"/>
  <c r="G57" i="25"/>
  <c r="H56" i="25"/>
  <c r="G56" i="25"/>
  <c r="H55" i="25"/>
  <c r="G55" i="25"/>
  <c r="H54" i="25"/>
  <c r="G54" i="25"/>
  <c r="H53" i="25"/>
  <c r="G53" i="25"/>
  <c r="H52" i="25"/>
  <c r="G52" i="25"/>
  <c r="H51" i="25"/>
  <c r="G51" i="25"/>
  <c r="H50" i="25"/>
  <c r="G50" i="25"/>
  <c r="H49" i="25"/>
  <c r="G49" i="25"/>
  <c r="H48" i="25"/>
  <c r="G48" i="25"/>
  <c r="H47" i="25"/>
  <c r="G47" i="25"/>
  <c r="H46" i="25"/>
  <c r="G46" i="25"/>
  <c r="H45" i="25"/>
  <c r="G45" i="25"/>
  <c r="H44" i="25"/>
  <c r="G44" i="25"/>
  <c r="H43" i="25"/>
  <c r="G43" i="25"/>
  <c r="H42" i="25"/>
  <c r="G42" i="25"/>
  <c r="H41" i="25"/>
  <c r="G41" i="25"/>
  <c r="H40" i="25"/>
  <c r="G40" i="25"/>
  <c r="H39" i="25"/>
  <c r="G39" i="25"/>
  <c r="H38" i="25"/>
  <c r="G38" i="25"/>
  <c r="H37" i="25"/>
  <c r="G37" i="25"/>
  <c r="H36" i="25"/>
  <c r="G36" i="25"/>
  <c r="H35" i="25"/>
  <c r="G35" i="25"/>
  <c r="H34" i="25"/>
  <c r="G34" i="25"/>
  <c r="H33" i="25"/>
  <c r="G33" i="25"/>
  <c r="H32" i="25"/>
  <c r="G32" i="25"/>
  <c r="H31" i="25"/>
  <c r="G31" i="25"/>
  <c r="H30" i="25"/>
  <c r="G30" i="25"/>
  <c r="H29" i="25"/>
  <c r="G29" i="25"/>
  <c r="H28" i="25"/>
  <c r="G28" i="25"/>
  <c r="H27" i="25"/>
  <c r="G27" i="25"/>
  <c r="H26" i="25"/>
  <c r="G26" i="25"/>
  <c r="H25" i="25"/>
  <c r="G25" i="25"/>
  <c r="H24" i="25"/>
  <c r="G24" i="25"/>
  <c r="H23" i="25"/>
  <c r="G23" i="25"/>
  <c r="H22" i="25"/>
  <c r="G22" i="25"/>
  <c r="H21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H14" i="25"/>
  <c r="G14" i="25"/>
  <c r="H13" i="25"/>
  <c r="G13" i="25"/>
  <c r="H12" i="25"/>
  <c r="G12" i="25"/>
  <c r="H11" i="25"/>
  <c r="G11" i="25"/>
  <c r="H10" i="25"/>
  <c r="G10" i="25"/>
  <c r="H9" i="25"/>
  <c r="G9" i="25"/>
  <c r="H8" i="25"/>
  <c r="G8" i="25"/>
  <c r="I8" i="25" l="1"/>
  <c r="F13" i="26"/>
  <c r="F17" i="26"/>
  <c r="F21" i="26"/>
  <c r="F25" i="26"/>
  <c r="F29" i="26"/>
  <c r="F33" i="26"/>
  <c r="F37" i="26"/>
  <c r="F41" i="26"/>
  <c r="F45" i="26"/>
  <c r="F49" i="26"/>
  <c r="F53" i="26"/>
  <c r="F9" i="26"/>
  <c r="F57" i="26"/>
  <c r="F61" i="26"/>
  <c r="F10" i="26"/>
  <c r="F14" i="26"/>
  <c r="F22" i="26"/>
  <c r="F30" i="26"/>
  <c r="F38" i="26"/>
  <c r="F58" i="26"/>
  <c r="F62" i="26"/>
  <c r="F63" i="26"/>
  <c r="F18" i="26"/>
  <c r="F26" i="26"/>
  <c r="F34" i="26"/>
  <c r="F42" i="26"/>
  <c r="F46" i="26"/>
  <c r="F50" i="26"/>
  <c r="F54" i="26"/>
  <c r="D66" i="26"/>
  <c r="F11" i="26"/>
  <c r="F15" i="26"/>
  <c r="F19" i="26"/>
  <c r="F23" i="26"/>
  <c r="F27" i="26"/>
  <c r="F31" i="26"/>
  <c r="F35" i="26"/>
  <c r="F39" i="26"/>
  <c r="F43" i="26"/>
  <c r="F47" i="26"/>
  <c r="F51" i="26"/>
  <c r="F55" i="26"/>
  <c r="F59" i="26"/>
  <c r="F12" i="26"/>
  <c r="F16" i="26"/>
  <c r="F20" i="26"/>
  <c r="F24" i="26"/>
  <c r="F28" i="26"/>
  <c r="F32" i="26"/>
  <c r="F36" i="26"/>
  <c r="F40" i="26"/>
  <c r="F44" i="26"/>
  <c r="F48" i="26"/>
  <c r="F52" i="26"/>
  <c r="F56" i="26"/>
  <c r="F60" i="26"/>
  <c r="F64" i="26"/>
  <c r="F65" i="26"/>
  <c r="I9" i="25"/>
  <c r="I19" i="25"/>
  <c r="I21" i="25"/>
  <c r="I45" i="25"/>
  <c r="I53" i="25"/>
  <c r="I13" i="25"/>
  <c r="I41" i="25"/>
  <c r="E66" i="26"/>
  <c r="F8" i="26"/>
  <c r="C66" i="26"/>
  <c r="I10" i="25"/>
  <c r="I12" i="25"/>
  <c r="I14" i="25"/>
  <c r="I16" i="25"/>
  <c r="I42" i="25"/>
  <c r="I44" i="25"/>
  <c r="I46" i="25"/>
  <c r="I48" i="25"/>
  <c r="I27" i="25"/>
  <c r="I33" i="25"/>
  <c r="I37" i="25"/>
  <c r="I59" i="25"/>
  <c r="I63" i="25"/>
  <c r="I65" i="25"/>
  <c r="I23" i="25"/>
  <c r="I25" i="25"/>
  <c r="I29" i="25"/>
  <c r="I43" i="25"/>
  <c r="I47" i="25"/>
  <c r="I49" i="25"/>
  <c r="I58" i="25"/>
  <c r="I60" i="25"/>
  <c r="I62" i="25"/>
  <c r="I64" i="25"/>
  <c r="I11" i="25"/>
  <c r="I15" i="25"/>
  <c r="I17" i="25"/>
  <c r="I26" i="25"/>
  <c r="I28" i="25"/>
  <c r="I30" i="25"/>
  <c r="I32" i="25"/>
  <c r="I57" i="25"/>
  <c r="I61" i="25"/>
  <c r="I18" i="25"/>
  <c r="I34" i="25"/>
  <c r="I50" i="25"/>
  <c r="I52" i="25"/>
  <c r="H67" i="25"/>
  <c r="I22" i="25"/>
  <c r="I24" i="25"/>
  <c r="I31" i="25"/>
  <c r="I35" i="25"/>
  <c r="I38" i="25"/>
  <c r="I40" i="25"/>
  <c r="I51" i="25"/>
  <c r="I54" i="25"/>
  <c r="I56" i="25"/>
  <c r="G67" i="25"/>
  <c r="I20" i="25"/>
  <c r="I36" i="25"/>
  <c r="I39" i="25"/>
  <c r="I55" i="25"/>
  <c r="F66" i="26" l="1"/>
  <c r="G8" i="26" s="1"/>
  <c r="H8" i="26" s="1"/>
  <c r="I67" i="25"/>
  <c r="J8" i="25" s="1"/>
  <c r="K8" i="25" s="1"/>
  <c r="F4" i="17" l="1"/>
  <c r="D4" i="17"/>
  <c r="G47" i="26"/>
  <c r="H47" i="26" s="1"/>
  <c r="F43" i="17" s="1"/>
  <c r="G63" i="26"/>
  <c r="H63" i="26" s="1"/>
  <c r="F59" i="17" s="1"/>
  <c r="G55" i="26"/>
  <c r="H55" i="26" s="1"/>
  <c r="F51" i="17" s="1"/>
  <c r="G39" i="26"/>
  <c r="H39" i="26" s="1"/>
  <c r="F35" i="17" s="1"/>
  <c r="G31" i="26"/>
  <c r="H31" i="26" s="1"/>
  <c r="F27" i="17" s="1"/>
  <c r="G23" i="26"/>
  <c r="H23" i="26" s="1"/>
  <c r="F19" i="17" s="1"/>
  <c r="G15" i="26"/>
  <c r="H15" i="26" s="1"/>
  <c r="F11" i="17" s="1"/>
  <c r="G57" i="26"/>
  <c r="H57" i="26" s="1"/>
  <c r="F53" i="17" s="1"/>
  <c r="G49" i="26"/>
  <c r="H49" i="26" s="1"/>
  <c r="F45" i="17" s="1"/>
  <c r="G41" i="26"/>
  <c r="H41" i="26" s="1"/>
  <c r="F37" i="17" s="1"/>
  <c r="G33" i="26"/>
  <c r="H33" i="26" s="1"/>
  <c r="F29" i="17" s="1"/>
  <c r="G25" i="26"/>
  <c r="H25" i="26" s="1"/>
  <c r="F21" i="17" s="1"/>
  <c r="G17" i="26"/>
  <c r="H17" i="26" s="1"/>
  <c r="F13" i="17" s="1"/>
  <c r="G9" i="26"/>
  <c r="H9" i="26" s="1"/>
  <c r="F5" i="17" s="1"/>
  <c r="G13" i="26"/>
  <c r="H13" i="26" s="1"/>
  <c r="F9" i="17" s="1"/>
  <c r="G21" i="26"/>
  <c r="H21" i="26" s="1"/>
  <c r="F17" i="17" s="1"/>
  <c r="G53" i="26"/>
  <c r="H53" i="26" s="1"/>
  <c r="F49" i="17" s="1"/>
  <c r="G27" i="26"/>
  <c r="H27" i="26" s="1"/>
  <c r="F23" i="17" s="1"/>
  <c r="G59" i="26"/>
  <c r="H59" i="26" s="1"/>
  <c r="F55" i="17" s="1"/>
  <c r="G40" i="26"/>
  <c r="H40" i="26" s="1"/>
  <c r="F36" i="17" s="1"/>
  <c r="G38" i="26"/>
  <c r="H38" i="26" s="1"/>
  <c r="F34" i="17" s="1"/>
  <c r="G65" i="26"/>
  <c r="H65" i="26" s="1"/>
  <c r="F61" i="17" s="1"/>
  <c r="G28" i="26"/>
  <c r="H28" i="26" s="1"/>
  <c r="F24" i="17" s="1"/>
  <c r="G60" i="26"/>
  <c r="H60" i="26" s="1"/>
  <c r="F56" i="17" s="1"/>
  <c r="G14" i="26"/>
  <c r="H14" i="26" s="1"/>
  <c r="F10" i="17" s="1"/>
  <c r="G26" i="26"/>
  <c r="H26" i="26" s="1"/>
  <c r="F22" i="17" s="1"/>
  <c r="G58" i="26"/>
  <c r="H58" i="26" s="1"/>
  <c r="F54" i="17" s="1"/>
  <c r="G29" i="26"/>
  <c r="H29" i="26" s="1"/>
  <c r="F25" i="17" s="1"/>
  <c r="G61" i="26"/>
  <c r="H61" i="26" s="1"/>
  <c r="F57" i="17" s="1"/>
  <c r="G35" i="26"/>
  <c r="H35" i="26" s="1"/>
  <c r="F31" i="17" s="1"/>
  <c r="G48" i="26"/>
  <c r="H48" i="26" s="1"/>
  <c r="F44" i="17" s="1"/>
  <c r="G46" i="26"/>
  <c r="H46" i="26" s="1"/>
  <c r="F42" i="17" s="1"/>
  <c r="G36" i="26"/>
  <c r="H36" i="26" s="1"/>
  <c r="F32" i="17" s="1"/>
  <c r="G16" i="26"/>
  <c r="H16" i="26" s="1"/>
  <c r="F12" i="17" s="1"/>
  <c r="G22" i="26"/>
  <c r="H22" i="26" s="1"/>
  <c r="F18" i="17" s="1"/>
  <c r="G34" i="26"/>
  <c r="H34" i="26" s="1"/>
  <c r="F30" i="17" s="1"/>
  <c r="G37" i="26"/>
  <c r="H37" i="26" s="1"/>
  <c r="F33" i="17" s="1"/>
  <c r="G11" i="26"/>
  <c r="H11" i="26" s="1"/>
  <c r="F7" i="17" s="1"/>
  <c r="G43" i="26"/>
  <c r="H43" i="26" s="1"/>
  <c r="F39" i="17" s="1"/>
  <c r="G64" i="26"/>
  <c r="H64" i="26" s="1"/>
  <c r="F60" i="17" s="1"/>
  <c r="G54" i="26"/>
  <c r="H54" i="26" s="1"/>
  <c r="F50" i="17" s="1"/>
  <c r="G12" i="26"/>
  <c r="H12" i="26" s="1"/>
  <c r="F8" i="17" s="1"/>
  <c r="G44" i="26"/>
  <c r="H44" i="26" s="1"/>
  <c r="F40" i="17" s="1"/>
  <c r="G24" i="26"/>
  <c r="H24" i="26" s="1"/>
  <c r="F20" i="17" s="1"/>
  <c r="G10" i="26"/>
  <c r="H10" i="26" s="1"/>
  <c r="F6" i="17" s="1"/>
  <c r="G42" i="26"/>
  <c r="H42" i="26" s="1"/>
  <c r="F38" i="17" s="1"/>
  <c r="G45" i="26"/>
  <c r="H45" i="26" s="1"/>
  <c r="F41" i="17" s="1"/>
  <c r="G19" i="26"/>
  <c r="H19" i="26" s="1"/>
  <c r="F15" i="17" s="1"/>
  <c r="G51" i="26"/>
  <c r="H51" i="26" s="1"/>
  <c r="F47" i="17" s="1"/>
  <c r="G32" i="26"/>
  <c r="H32" i="26" s="1"/>
  <c r="F28" i="17" s="1"/>
  <c r="G30" i="26"/>
  <c r="H30" i="26" s="1"/>
  <c r="F26" i="17" s="1"/>
  <c r="G62" i="26"/>
  <c r="H62" i="26" s="1"/>
  <c r="F58" i="17" s="1"/>
  <c r="G20" i="26"/>
  <c r="H20" i="26" s="1"/>
  <c r="F16" i="17" s="1"/>
  <c r="G52" i="26"/>
  <c r="H52" i="26" s="1"/>
  <c r="F48" i="17" s="1"/>
  <c r="G56" i="26"/>
  <c r="H56" i="26" s="1"/>
  <c r="F52" i="17" s="1"/>
  <c r="G18" i="26"/>
  <c r="H18" i="26" s="1"/>
  <c r="F14" i="17" s="1"/>
  <c r="G50" i="26"/>
  <c r="H50" i="26" s="1"/>
  <c r="F46" i="17" s="1"/>
  <c r="J10" i="25"/>
  <c r="K10" i="25" s="1"/>
  <c r="D6" i="17" s="1"/>
  <c r="J26" i="25"/>
  <c r="K26" i="25" s="1"/>
  <c r="D22" i="17" s="1"/>
  <c r="J42" i="25"/>
  <c r="K42" i="25" s="1"/>
  <c r="D38" i="17" s="1"/>
  <c r="J58" i="25"/>
  <c r="K58" i="25" s="1"/>
  <c r="D54" i="17" s="1"/>
  <c r="J14" i="25"/>
  <c r="K14" i="25" s="1"/>
  <c r="D10" i="17" s="1"/>
  <c r="J27" i="25"/>
  <c r="K27" i="25" s="1"/>
  <c r="D23" i="17" s="1"/>
  <c r="J43" i="25"/>
  <c r="K43" i="25" s="1"/>
  <c r="D39" i="17" s="1"/>
  <c r="J59" i="25"/>
  <c r="K59" i="25" s="1"/>
  <c r="D55" i="17" s="1"/>
  <c r="J15" i="25"/>
  <c r="K15" i="25" s="1"/>
  <c r="D11" i="17" s="1"/>
  <c r="J34" i="25"/>
  <c r="K34" i="25" s="1"/>
  <c r="D30" i="17" s="1"/>
  <c r="J50" i="25"/>
  <c r="K50" i="25" s="1"/>
  <c r="D46" i="17" s="1"/>
  <c r="J13" i="25"/>
  <c r="K13" i="25" s="1"/>
  <c r="D9" i="17" s="1"/>
  <c r="J40" i="25"/>
  <c r="K40" i="25" s="1"/>
  <c r="D36" i="17" s="1"/>
  <c r="J56" i="25"/>
  <c r="K56" i="25" s="1"/>
  <c r="D52" i="17" s="1"/>
  <c r="J24" i="25"/>
  <c r="K24" i="25" s="1"/>
  <c r="D20" i="17" s="1"/>
  <c r="J12" i="25"/>
  <c r="K12" i="25" s="1"/>
  <c r="D8" i="17" s="1"/>
  <c r="J28" i="25"/>
  <c r="K28" i="25" s="1"/>
  <c r="D24" i="17" s="1"/>
  <c r="J44" i="25"/>
  <c r="K44" i="25" s="1"/>
  <c r="D40" i="17" s="1"/>
  <c r="J60" i="25"/>
  <c r="K60" i="25" s="1"/>
  <c r="D56" i="17" s="1"/>
  <c r="J16" i="25"/>
  <c r="K16" i="25" s="1"/>
  <c r="D12" i="17" s="1"/>
  <c r="J30" i="25"/>
  <c r="K30" i="25" s="1"/>
  <c r="D26" i="17" s="1"/>
  <c r="J46" i="25"/>
  <c r="K46" i="25" s="1"/>
  <c r="D42" i="17" s="1"/>
  <c r="J62" i="25"/>
  <c r="K62" i="25" s="1"/>
  <c r="D58" i="17" s="1"/>
  <c r="J18" i="25"/>
  <c r="K18" i="25" s="1"/>
  <c r="D14" i="17" s="1"/>
  <c r="J36" i="25"/>
  <c r="K36" i="25" s="1"/>
  <c r="D32" i="17" s="1"/>
  <c r="J52" i="25"/>
  <c r="K52" i="25" s="1"/>
  <c r="D48" i="17" s="1"/>
  <c r="J22" i="25"/>
  <c r="K22" i="25" s="1"/>
  <c r="D18" i="17" s="1"/>
  <c r="J45" i="25"/>
  <c r="K45" i="25" s="1"/>
  <c r="D41" i="17" s="1"/>
  <c r="J61" i="25"/>
  <c r="K61" i="25" s="1"/>
  <c r="D57" i="17" s="1"/>
  <c r="J31" i="25"/>
  <c r="K31" i="25" s="1"/>
  <c r="D27" i="17" s="1"/>
  <c r="J17" i="25"/>
  <c r="K17" i="25" s="1"/>
  <c r="D13" i="17" s="1"/>
  <c r="J33" i="25"/>
  <c r="K33" i="25" s="1"/>
  <c r="D29" i="17" s="1"/>
  <c r="J49" i="25"/>
  <c r="K49" i="25" s="1"/>
  <c r="D45" i="17" s="1"/>
  <c r="J65" i="25"/>
  <c r="K65" i="25" s="1"/>
  <c r="D61" i="17" s="1"/>
  <c r="J21" i="25"/>
  <c r="K21" i="25" s="1"/>
  <c r="D17" i="17" s="1"/>
  <c r="J32" i="25"/>
  <c r="K32" i="25" s="1"/>
  <c r="D28" i="17" s="1"/>
  <c r="J48" i="25"/>
  <c r="K48" i="25" s="1"/>
  <c r="D44" i="17" s="1"/>
  <c r="J64" i="25"/>
  <c r="K64" i="25" s="1"/>
  <c r="D60" i="17" s="1"/>
  <c r="J20" i="25"/>
  <c r="K20" i="25" s="1"/>
  <c r="D16" i="17" s="1"/>
  <c r="J41" i="25"/>
  <c r="K41" i="25" s="1"/>
  <c r="D37" i="17" s="1"/>
  <c r="J57" i="25"/>
  <c r="K57" i="25" s="1"/>
  <c r="D53" i="17" s="1"/>
  <c r="J29" i="25"/>
  <c r="K29" i="25" s="1"/>
  <c r="D25" i="17" s="1"/>
  <c r="J51" i="25"/>
  <c r="K51" i="25" s="1"/>
  <c r="D47" i="17" s="1"/>
  <c r="J38" i="25"/>
  <c r="K38" i="25" s="1"/>
  <c r="D34" i="17" s="1"/>
  <c r="J19" i="25"/>
  <c r="K19" i="25" s="1"/>
  <c r="D15" i="17" s="1"/>
  <c r="J39" i="25"/>
  <c r="K39" i="25" s="1"/>
  <c r="D35" i="17" s="1"/>
  <c r="J55" i="25"/>
  <c r="K55" i="25" s="1"/>
  <c r="D51" i="17" s="1"/>
  <c r="J11" i="25"/>
  <c r="K11" i="25" s="1"/>
  <c r="D7" i="17" s="1"/>
  <c r="J23" i="25"/>
  <c r="K23" i="25" s="1"/>
  <c r="D19" i="17" s="1"/>
  <c r="J37" i="25"/>
  <c r="K37" i="25" s="1"/>
  <c r="D33" i="17" s="1"/>
  <c r="J53" i="25"/>
  <c r="K53" i="25" s="1"/>
  <c r="D49" i="17" s="1"/>
  <c r="J9" i="25"/>
  <c r="K9" i="25" s="1"/>
  <c r="D5" i="17" s="1"/>
  <c r="J25" i="25"/>
  <c r="K25" i="25" s="1"/>
  <c r="D21" i="17" s="1"/>
  <c r="J47" i="25"/>
  <c r="K47" i="25" s="1"/>
  <c r="D43" i="17" s="1"/>
  <c r="J63" i="25"/>
  <c r="K63" i="25" s="1"/>
  <c r="D59" i="17" s="1"/>
  <c r="J35" i="25"/>
  <c r="K35" i="25" s="1"/>
  <c r="D31" i="17" s="1"/>
  <c r="J54" i="25"/>
  <c r="K54" i="25" s="1"/>
  <c r="D50" i="17" s="1"/>
  <c r="H66" i="26" l="1"/>
  <c r="K67" i="25"/>
  <c r="G66" i="26"/>
  <c r="J67" i="25"/>
  <c r="C63" i="21" l="1"/>
  <c r="D62" i="21" s="1"/>
  <c r="D60" i="21"/>
  <c r="G60" i="21" s="1"/>
  <c r="C66" i="23"/>
  <c r="D64" i="23"/>
  <c r="E4" i="21"/>
  <c r="D7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65" i="22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D41" i="21"/>
  <c r="G41" i="21" s="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D22" i="21"/>
  <c r="G22" i="21" s="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63" i="21" s="1"/>
  <c r="D66" i="23" l="1"/>
  <c r="E62" i="23" s="1"/>
  <c r="D5" i="21"/>
  <c r="G5" i="21" s="1"/>
  <c r="D13" i="21"/>
  <c r="G13" i="21" s="1"/>
  <c r="D30" i="21"/>
  <c r="G30" i="21" s="1"/>
  <c r="D33" i="21"/>
  <c r="G33" i="21" s="1"/>
  <c r="D50" i="21"/>
  <c r="G50" i="21" s="1"/>
  <c r="D39" i="21"/>
  <c r="G39" i="21" s="1"/>
  <c r="D52" i="21"/>
  <c r="G52" i="21" s="1"/>
  <c r="D59" i="21"/>
  <c r="G59" i="21" s="1"/>
  <c r="D11" i="21"/>
  <c r="G11" i="21" s="1"/>
  <c r="D28" i="21"/>
  <c r="G28" i="21" s="1"/>
  <c r="D9" i="21"/>
  <c r="G9" i="21" s="1"/>
  <c r="D20" i="21"/>
  <c r="G20" i="21" s="1"/>
  <c r="D26" i="21"/>
  <c r="G26" i="21" s="1"/>
  <c r="D37" i="21"/>
  <c r="G37" i="21" s="1"/>
  <c r="D45" i="21"/>
  <c r="G45" i="21" s="1"/>
  <c r="D48" i="21"/>
  <c r="G48" i="21" s="1"/>
  <c r="D7" i="21"/>
  <c r="G7" i="21" s="1"/>
  <c r="D15" i="21"/>
  <c r="G15" i="21" s="1"/>
  <c r="D18" i="21"/>
  <c r="G18" i="21" s="1"/>
  <c r="D35" i="21"/>
  <c r="G35" i="21" s="1"/>
  <c r="D43" i="21"/>
  <c r="G43" i="21" s="1"/>
  <c r="D54" i="21"/>
  <c r="G54" i="21" s="1"/>
  <c r="D6" i="21"/>
  <c r="G6" i="21" s="1"/>
  <c r="D10" i="21"/>
  <c r="G10" i="21" s="1"/>
  <c r="D12" i="21"/>
  <c r="G12" i="21" s="1"/>
  <c r="D14" i="21"/>
  <c r="G14" i="21" s="1"/>
  <c r="D25" i="21"/>
  <c r="G25" i="21" s="1"/>
  <c r="D27" i="21"/>
  <c r="G27" i="21" s="1"/>
  <c r="D29" i="21"/>
  <c r="G29" i="21" s="1"/>
  <c r="D42" i="21"/>
  <c r="G42" i="21" s="1"/>
  <c r="D44" i="21"/>
  <c r="G44" i="21" s="1"/>
  <c r="D46" i="21"/>
  <c r="G46" i="21" s="1"/>
  <c r="D57" i="21"/>
  <c r="G57" i="21" s="1"/>
  <c r="D17" i="21"/>
  <c r="G17" i="21" s="1"/>
  <c r="D19" i="21"/>
  <c r="G19" i="21" s="1"/>
  <c r="D21" i="21"/>
  <c r="G21" i="21" s="1"/>
  <c r="D23" i="21"/>
  <c r="G23" i="21" s="1"/>
  <c r="D32" i="21"/>
  <c r="G32" i="21" s="1"/>
  <c r="D34" i="21"/>
  <c r="G34" i="21" s="1"/>
  <c r="D36" i="21"/>
  <c r="G36" i="21" s="1"/>
  <c r="D38" i="21"/>
  <c r="G38" i="21" s="1"/>
  <c r="D49" i="21"/>
  <c r="G49" i="21" s="1"/>
  <c r="D51" i="21"/>
  <c r="G51" i="21" s="1"/>
  <c r="D53" i="21"/>
  <c r="G53" i="21" s="1"/>
  <c r="D55" i="21"/>
  <c r="G55" i="21" s="1"/>
  <c r="D4" i="21"/>
  <c r="D8" i="21"/>
  <c r="G8" i="21" s="1"/>
  <c r="D16" i="21"/>
  <c r="G16" i="21" s="1"/>
  <c r="D24" i="21"/>
  <c r="G24" i="21" s="1"/>
  <c r="D31" i="21"/>
  <c r="G31" i="21" s="1"/>
  <c r="D40" i="21"/>
  <c r="G40" i="21" s="1"/>
  <c r="D47" i="21"/>
  <c r="G47" i="21" s="1"/>
  <c r="D56" i="21"/>
  <c r="G56" i="21" s="1"/>
  <c r="D58" i="21"/>
  <c r="G58" i="21" s="1"/>
  <c r="D61" i="21"/>
  <c r="G61" i="21" s="1"/>
  <c r="F4" i="21"/>
  <c r="E50" i="22"/>
  <c r="E18" i="22"/>
  <c r="E40" i="22"/>
  <c r="E8" i="22"/>
  <c r="E24" i="22"/>
  <c r="E42" i="22"/>
  <c r="E10" i="22"/>
  <c r="E26" i="22"/>
  <c r="E48" i="22"/>
  <c r="E16" i="22"/>
  <c r="E32" i="22"/>
  <c r="E58" i="22"/>
  <c r="E56" i="22"/>
  <c r="E34" i="22"/>
  <c r="E63" i="22"/>
  <c r="E61" i="22"/>
  <c r="E59" i="22"/>
  <c r="E57" i="22"/>
  <c r="E55" i="22"/>
  <c r="E53" i="22"/>
  <c r="E51" i="22"/>
  <c r="E49" i="22"/>
  <c r="E47" i="22"/>
  <c r="E45" i="22"/>
  <c r="E43" i="22"/>
  <c r="E41" i="22"/>
  <c r="E39" i="22"/>
  <c r="E37" i="22"/>
  <c r="E35" i="22"/>
  <c r="E33" i="22"/>
  <c r="E31" i="22"/>
  <c r="E29" i="22"/>
  <c r="E27" i="22"/>
  <c r="E25" i="22"/>
  <c r="E23" i="22"/>
  <c r="E21" i="22"/>
  <c r="E19" i="22"/>
  <c r="E17" i="22"/>
  <c r="E15" i="22"/>
  <c r="E13" i="22"/>
  <c r="E11" i="22"/>
  <c r="E9" i="22"/>
  <c r="E6" i="22"/>
  <c r="E14" i="22"/>
  <c r="E22" i="22"/>
  <c r="E30" i="22"/>
  <c r="E38" i="22"/>
  <c r="E46" i="22"/>
  <c r="E54" i="22"/>
  <c r="E62" i="22"/>
  <c r="E7" i="22"/>
  <c r="E12" i="22"/>
  <c r="E20" i="22"/>
  <c r="E28" i="22"/>
  <c r="E36" i="22"/>
  <c r="E44" i="22"/>
  <c r="E52" i="22"/>
  <c r="E60" i="22"/>
  <c r="F16" i="21"/>
  <c r="H16" i="21" s="1"/>
  <c r="F56" i="21"/>
  <c r="H56" i="21" s="1"/>
  <c r="I56" i="21" s="1"/>
  <c r="I16" i="21" l="1"/>
  <c r="E36" i="23"/>
  <c r="E64" i="23"/>
  <c r="D63" i="21"/>
  <c r="G4" i="21"/>
  <c r="G63" i="21" s="1"/>
  <c r="H4" i="21"/>
  <c r="F61" i="21"/>
  <c r="H61" i="21" s="1"/>
  <c r="I61" i="21" s="1"/>
  <c r="F33" i="21"/>
  <c r="H33" i="21" s="1"/>
  <c r="I33" i="21" s="1"/>
  <c r="F5" i="21"/>
  <c r="H5" i="21" s="1"/>
  <c r="I5" i="21" s="1"/>
  <c r="F30" i="21"/>
  <c r="H30" i="21" s="1"/>
  <c r="I30" i="21" s="1"/>
  <c r="F13" i="21"/>
  <c r="H13" i="21" s="1"/>
  <c r="I13" i="21" s="1"/>
  <c r="F57" i="21"/>
  <c r="H57" i="21" s="1"/>
  <c r="I57" i="21" s="1"/>
  <c r="F40" i="21"/>
  <c r="H40" i="21" s="1"/>
  <c r="I40" i="21" s="1"/>
  <c r="F35" i="21"/>
  <c r="H35" i="21" s="1"/>
  <c r="I35" i="21" s="1"/>
  <c r="F55" i="21"/>
  <c r="H55" i="21" s="1"/>
  <c r="I55" i="21" s="1"/>
  <c r="F46" i="21"/>
  <c r="H46" i="21" s="1"/>
  <c r="I46" i="21" s="1"/>
  <c r="F22" i="21"/>
  <c r="H22" i="21" s="1"/>
  <c r="I22" i="21" s="1"/>
  <c r="F32" i="21"/>
  <c r="H32" i="21" s="1"/>
  <c r="I32" i="21" s="1"/>
  <c r="E7" i="23"/>
  <c r="F36" i="21"/>
  <c r="H36" i="21" s="1"/>
  <c r="I36" i="21" s="1"/>
  <c r="F41" i="21"/>
  <c r="H41" i="21" s="1"/>
  <c r="I41" i="21" s="1"/>
  <c r="F48" i="21"/>
  <c r="H48" i="21" s="1"/>
  <c r="I48" i="21" s="1"/>
  <c r="F53" i="21"/>
  <c r="H53" i="21" s="1"/>
  <c r="I53" i="21" s="1"/>
  <c r="F18" i="21"/>
  <c r="H18" i="21" s="1"/>
  <c r="I18" i="21" s="1"/>
  <c r="F20" i="21"/>
  <c r="H20" i="21" s="1"/>
  <c r="I20" i="21" s="1"/>
  <c r="F19" i="21"/>
  <c r="H19" i="21" s="1"/>
  <c r="I19" i="21" s="1"/>
  <c r="F25" i="21"/>
  <c r="H25" i="21" s="1"/>
  <c r="I25" i="21" s="1"/>
  <c r="F38" i="21"/>
  <c r="H38" i="21" s="1"/>
  <c r="I38" i="21" s="1"/>
  <c r="F54" i="21"/>
  <c r="H54" i="21" s="1"/>
  <c r="I54" i="21" s="1"/>
  <c r="F34" i="21"/>
  <c r="H34" i="21" s="1"/>
  <c r="I34" i="21" s="1"/>
  <c r="F6" i="21"/>
  <c r="H6" i="21" s="1"/>
  <c r="I6" i="21" s="1"/>
  <c r="F59" i="21"/>
  <c r="H59" i="21" s="1"/>
  <c r="I59" i="21" s="1"/>
  <c r="F15" i="21"/>
  <c r="H15" i="21" s="1"/>
  <c r="I15" i="21" s="1"/>
  <c r="F47" i="21"/>
  <c r="H47" i="21" s="1"/>
  <c r="I47" i="21" s="1"/>
  <c r="F31" i="21"/>
  <c r="H31" i="21" s="1"/>
  <c r="I31" i="21" s="1"/>
  <c r="F21" i="21"/>
  <c r="H21" i="21" s="1"/>
  <c r="I21" i="21" s="1"/>
  <c r="F9" i="21"/>
  <c r="H9" i="21" s="1"/>
  <c r="I9" i="21" s="1"/>
  <c r="F42" i="21"/>
  <c r="H42" i="21" s="1"/>
  <c r="I42" i="21" s="1"/>
  <c r="F50" i="21"/>
  <c r="H50" i="21" s="1"/>
  <c r="I50" i="21" s="1"/>
  <c r="F58" i="21"/>
  <c r="H58" i="21" s="1"/>
  <c r="I58" i="21" s="1"/>
  <c r="F45" i="21"/>
  <c r="H45" i="21" s="1"/>
  <c r="I45" i="21" s="1"/>
  <c r="F29" i="21"/>
  <c r="H29" i="21" s="1"/>
  <c r="I29" i="21" s="1"/>
  <c r="F14" i="21"/>
  <c r="H14" i="21" s="1"/>
  <c r="I14" i="21" s="1"/>
  <c r="F49" i="21"/>
  <c r="H49" i="21" s="1"/>
  <c r="I49" i="21" s="1"/>
  <c r="F12" i="21"/>
  <c r="H12" i="21" s="1"/>
  <c r="I12" i="21" s="1"/>
  <c r="F51" i="21"/>
  <c r="H51" i="21" s="1"/>
  <c r="I51" i="21" s="1"/>
  <c r="F27" i="21"/>
  <c r="H27" i="21" s="1"/>
  <c r="I27" i="21" s="1"/>
  <c r="F11" i="21"/>
  <c r="H11" i="21" s="1"/>
  <c r="I11" i="21" s="1"/>
  <c r="F39" i="21"/>
  <c r="H39" i="21" s="1"/>
  <c r="I39" i="21" s="1"/>
  <c r="F28" i="21"/>
  <c r="H28" i="21" s="1"/>
  <c r="I28" i="21" s="1"/>
  <c r="F17" i="21"/>
  <c r="H17" i="21" s="1"/>
  <c r="I17" i="21" s="1"/>
  <c r="F24" i="21"/>
  <c r="H24" i="21" s="1"/>
  <c r="I24" i="21" s="1"/>
  <c r="F44" i="21"/>
  <c r="H44" i="21" s="1"/>
  <c r="I44" i="21" s="1"/>
  <c r="F52" i="21"/>
  <c r="H52" i="21" s="1"/>
  <c r="I52" i="21" s="1"/>
  <c r="F60" i="21"/>
  <c r="H60" i="21" s="1"/>
  <c r="I60" i="21" s="1"/>
  <c r="F37" i="21"/>
  <c r="H37" i="21" s="1"/>
  <c r="I37" i="21" s="1"/>
  <c r="F26" i="21"/>
  <c r="H26" i="21" s="1"/>
  <c r="I26" i="21" s="1"/>
  <c r="F10" i="21"/>
  <c r="H10" i="21" s="1"/>
  <c r="I10" i="21" s="1"/>
  <c r="F8" i="21"/>
  <c r="H8" i="21" s="1"/>
  <c r="I8" i="21" s="1"/>
  <c r="F43" i="21"/>
  <c r="H43" i="21" s="1"/>
  <c r="I43" i="21" s="1"/>
  <c r="F23" i="21"/>
  <c r="H23" i="21" s="1"/>
  <c r="I23" i="21" s="1"/>
  <c r="F7" i="21"/>
  <c r="H7" i="21" s="1"/>
  <c r="I7" i="21" s="1"/>
  <c r="E39" i="23"/>
  <c r="E11" i="23"/>
  <c r="E53" i="23"/>
  <c r="E41" i="23"/>
  <c r="E22" i="23"/>
  <c r="E17" i="23"/>
  <c r="E30" i="23"/>
  <c r="E54" i="23"/>
  <c r="E63" i="23"/>
  <c r="E31" i="23"/>
  <c r="E59" i="23"/>
  <c r="E57" i="23"/>
  <c r="E29" i="23"/>
  <c r="E8" i="23"/>
  <c r="E20" i="23"/>
  <c r="E55" i="23"/>
  <c r="E23" i="23"/>
  <c r="E51" i="23"/>
  <c r="E49" i="23"/>
  <c r="E21" i="23"/>
  <c r="E58" i="23"/>
  <c r="E52" i="23"/>
  <c r="E14" i="23"/>
  <c r="E47" i="23"/>
  <c r="E15" i="23"/>
  <c r="E43" i="23"/>
  <c r="E61" i="23"/>
  <c r="E19" i="23"/>
  <c r="E34" i="23"/>
  <c r="E46" i="23"/>
  <c r="E26" i="23"/>
  <c r="E45" i="23"/>
  <c r="E13" i="23"/>
  <c r="E60" i="23"/>
  <c r="E44" i="23"/>
  <c r="E12" i="23"/>
  <c r="E42" i="23"/>
  <c r="E33" i="23"/>
  <c r="E18" i="23"/>
  <c r="E40" i="23"/>
  <c r="E56" i="23"/>
  <c r="E48" i="23"/>
  <c r="E24" i="23"/>
  <c r="E9" i="23"/>
  <c r="E16" i="23"/>
  <c r="E32" i="23"/>
  <c r="E35" i="23"/>
  <c r="E37" i="23"/>
  <c r="E27" i="23"/>
  <c r="E25" i="23"/>
  <c r="E10" i="23"/>
  <c r="E28" i="23"/>
  <c r="E38" i="23"/>
  <c r="E50" i="23"/>
  <c r="E65" i="22"/>
  <c r="F63" i="21" l="1"/>
  <c r="E66" i="23"/>
  <c r="H63" i="21"/>
  <c r="I4" i="21"/>
  <c r="I63" i="21" s="1"/>
  <c r="B67" i="20" l="1"/>
  <c r="G66" i="20"/>
  <c r="F64" i="18" s="1"/>
  <c r="G64" i="18" s="1"/>
  <c r="G65" i="20"/>
  <c r="F63" i="18" s="1"/>
  <c r="G63" i="18" s="1"/>
  <c r="G64" i="20"/>
  <c r="F62" i="18" s="1"/>
  <c r="G62" i="18" s="1"/>
  <c r="G63" i="20"/>
  <c r="G62" i="20"/>
  <c r="F60" i="18" s="1"/>
  <c r="G60" i="18" s="1"/>
  <c r="G61" i="20"/>
  <c r="G60" i="20"/>
  <c r="F58" i="18" s="1"/>
  <c r="G58" i="18" s="1"/>
  <c r="G59" i="20"/>
  <c r="F57" i="18" s="1"/>
  <c r="G57" i="18" s="1"/>
  <c r="H59" i="20"/>
  <c r="G58" i="20"/>
  <c r="F56" i="18" s="1"/>
  <c r="G56" i="18" s="1"/>
  <c r="G57" i="20"/>
  <c r="F55" i="18" s="1"/>
  <c r="G55" i="18" s="1"/>
  <c r="G56" i="20"/>
  <c r="F54" i="18" s="1"/>
  <c r="G54" i="18" s="1"/>
  <c r="G55" i="20"/>
  <c r="G54" i="20"/>
  <c r="F52" i="18" s="1"/>
  <c r="G52" i="18" s="1"/>
  <c r="G53" i="20"/>
  <c r="F51" i="18" s="1"/>
  <c r="G51" i="18" s="1"/>
  <c r="G52" i="20"/>
  <c r="F50" i="18" s="1"/>
  <c r="G50" i="18" s="1"/>
  <c r="G51" i="20"/>
  <c r="F49" i="18" s="1"/>
  <c r="G49" i="18" s="1"/>
  <c r="G50" i="20"/>
  <c r="G49" i="20"/>
  <c r="G48" i="20"/>
  <c r="G47" i="20"/>
  <c r="G46" i="20"/>
  <c r="G45" i="20"/>
  <c r="F43" i="18" s="1"/>
  <c r="G43" i="18" s="1"/>
  <c r="H45" i="20"/>
  <c r="G44" i="20"/>
  <c r="G43" i="20"/>
  <c r="F41" i="18" s="1"/>
  <c r="G41" i="18" s="1"/>
  <c r="H43" i="20"/>
  <c r="G42" i="20"/>
  <c r="G41" i="20"/>
  <c r="G40" i="20"/>
  <c r="G39" i="20"/>
  <c r="G38" i="20"/>
  <c r="G37" i="20"/>
  <c r="F35" i="18" s="1"/>
  <c r="G35" i="18" s="1"/>
  <c r="H37" i="20"/>
  <c r="G36" i="20"/>
  <c r="G35" i="20"/>
  <c r="F33" i="18" s="1"/>
  <c r="G33" i="18" s="1"/>
  <c r="G34" i="20"/>
  <c r="G33" i="20"/>
  <c r="G32" i="20"/>
  <c r="G31" i="20"/>
  <c r="G30" i="20"/>
  <c r="G29" i="20"/>
  <c r="F27" i="18" s="1"/>
  <c r="G27" i="18" s="1"/>
  <c r="H29" i="20"/>
  <c r="G28" i="20"/>
  <c r="G27" i="20"/>
  <c r="F25" i="18" s="1"/>
  <c r="G25" i="18" s="1"/>
  <c r="H27" i="20"/>
  <c r="G26" i="20"/>
  <c r="G25" i="20"/>
  <c r="G24" i="20"/>
  <c r="G23" i="20"/>
  <c r="G22" i="20"/>
  <c r="G21" i="20"/>
  <c r="F19" i="18" s="1"/>
  <c r="G19" i="18" s="1"/>
  <c r="H21" i="20"/>
  <c r="G20" i="20"/>
  <c r="G19" i="20"/>
  <c r="F17" i="18" s="1"/>
  <c r="G17" i="18" s="1"/>
  <c r="G18" i="20"/>
  <c r="G17" i="20"/>
  <c r="G16" i="20"/>
  <c r="G15" i="20"/>
  <c r="G14" i="20"/>
  <c r="G13" i="20"/>
  <c r="F11" i="18" s="1"/>
  <c r="G11" i="18" s="1"/>
  <c r="H13" i="20"/>
  <c r="G12" i="20"/>
  <c r="G11" i="20"/>
  <c r="F9" i="18" s="1"/>
  <c r="G9" i="18" s="1"/>
  <c r="H11" i="20"/>
  <c r="G10" i="20"/>
  <c r="G9" i="20"/>
  <c r="D65" i="18"/>
  <c r="C65" i="18"/>
  <c r="H42" i="20" l="1"/>
  <c r="F40" i="18"/>
  <c r="G40" i="18" s="1"/>
  <c r="H39" i="20"/>
  <c r="F37" i="18"/>
  <c r="G37" i="18" s="1"/>
  <c r="H55" i="20"/>
  <c r="F53" i="18"/>
  <c r="G53" i="18" s="1"/>
  <c r="H61" i="20"/>
  <c r="F59" i="18"/>
  <c r="G59" i="18" s="1"/>
  <c r="H65" i="20"/>
  <c r="H26" i="20"/>
  <c r="F24" i="18"/>
  <c r="G24" i="18" s="1"/>
  <c r="H32" i="20"/>
  <c r="F30" i="18"/>
  <c r="G30" i="18" s="1"/>
  <c r="H48" i="20"/>
  <c r="F46" i="18"/>
  <c r="G46" i="18" s="1"/>
  <c r="H20" i="20"/>
  <c r="F18" i="18"/>
  <c r="G18" i="18" s="1"/>
  <c r="H33" i="20"/>
  <c r="F31" i="18"/>
  <c r="G31" i="18" s="1"/>
  <c r="H36" i="20"/>
  <c r="F34" i="18"/>
  <c r="G34" i="18" s="1"/>
  <c r="H49" i="20"/>
  <c r="F47" i="18"/>
  <c r="G47" i="18" s="1"/>
  <c r="H14" i="20"/>
  <c r="F12" i="18"/>
  <c r="G12" i="18" s="1"/>
  <c r="H18" i="20"/>
  <c r="F16" i="18"/>
  <c r="G16" i="18" s="1"/>
  <c r="H24" i="20"/>
  <c r="F22" i="18"/>
  <c r="G22" i="18" s="1"/>
  <c r="H30" i="20"/>
  <c r="F28" i="18"/>
  <c r="G28" i="18" s="1"/>
  <c r="H34" i="20"/>
  <c r="F32" i="18"/>
  <c r="G32" i="18" s="1"/>
  <c r="H40" i="20"/>
  <c r="F38" i="18"/>
  <c r="G38" i="18" s="1"/>
  <c r="H46" i="20"/>
  <c r="F44" i="18"/>
  <c r="G44" i="18" s="1"/>
  <c r="H50" i="20"/>
  <c r="F48" i="18"/>
  <c r="G48" i="18" s="1"/>
  <c r="H53" i="20"/>
  <c r="H10" i="20"/>
  <c r="F8" i="18"/>
  <c r="G8" i="18" s="1"/>
  <c r="H16" i="20"/>
  <c r="F14" i="18"/>
  <c r="G14" i="18" s="1"/>
  <c r="H22" i="20"/>
  <c r="F20" i="18"/>
  <c r="G20" i="18" s="1"/>
  <c r="H38" i="20"/>
  <c r="F36" i="18"/>
  <c r="G36" i="18" s="1"/>
  <c r="H17" i="20"/>
  <c r="F15" i="18"/>
  <c r="G15" i="18" s="1"/>
  <c r="H23" i="20"/>
  <c r="F21" i="18"/>
  <c r="G21" i="18" s="1"/>
  <c r="H9" i="20"/>
  <c r="F7" i="18"/>
  <c r="H12" i="20"/>
  <c r="F10" i="18"/>
  <c r="G10" i="18" s="1"/>
  <c r="H15" i="20"/>
  <c r="F13" i="18"/>
  <c r="G13" i="18" s="1"/>
  <c r="H19" i="20"/>
  <c r="H25" i="20"/>
  <c r="F23" i="18"/>
  <c r="G23" i="18" s="1"/>
  <c r="H28" i="20"/>
  <c r="F26" i="18"/>
  <c r="G26" i="18" s="1"/>
  <c r="H31" i="20"/>
  <c r="F29" i="18"/>
  <c r="G29" i="18" s="1"/>
  <c r="H35" i="20"/>
  <c r="H41" i="20"/>
  <c r="F39" i="18"/>
  <c r="G39" i="18" s="1"/>
  <c r="H44" i="20"/>
  <c r="F42" i="18"/>
  <c r="G42" i="18" s="1"/>
  <c r="H47" i="20"/>
  <c r="F45" i="18"/>
  <c r="G45" i="18" s="1"/>
  <c r="H51" i="20"/>
  <c r="H57" i="20"/>
  <c r="H63" i="20"/>
  <c r="F61" i="18"/>
  <c r="G61" i="18" s="1"/>
  <c r="H52" i="20"/>
  <c r="H54" i="20"/>
  <c r="H56" i="20"/>
  <c r="H58" i="20"/>
  <c r="H60" i="20"/>
  <c r="H62" i="20"/>
  <c r="H64" i="20"/>
  <c r="H66" i="20"/>
  <c r="G67" i="20"/>
  <c r="F67" i="20"/>
  <c r="G6" i="18"/>
  <c r="E65" i="18"/>
  <c r="G7" i="18" l="1"/>
  <c r="F65" i="18"/>
  <c r="G65" i="18"/>
  <c r="H43" i="18" s="1"/>
  <c r="H67" i="20"/>
  <c r="H21" i="18"/>
  <c r="H47" i="18"/>
  <c r="H49" i="18"/>
  <c r="H59" i="18"/>
  <c r="H41" i="18"/>
  <c r="H51" i="18"/>
  <c r="H19" i="18"/>
  <c r="H15" i="18"/>
  <c r="H34" i="18"/>
  <c r="H30" i="18"/>
  <c r="H22" i="18"/>
  <c r="H18" i="18"/>
  <c r="H14" i="18"/>
  <c r="H39" i="18"/>
  <c r="H35" i="18"/>
  <c r="H23" i="18"/>
  <c r="H56" i="18"/>
  <c r="H48" i="18"/>
  <c r="H40" i="18"/>
  <c r="H13" i="18"/>
  <c r="H28" i="18"/>
  <c r="H12" i="18"/>
  <c r="H53" i="18"/>
  <c r="H45" i="18"/>
  <c r="H62" i="18"/>
  <c r="H46" i="18"/>
  <c r="H64" i="18"/>
  <c r="H25" i="18"/>
  <c r="H24" i="18"/>
  <c r="H8" i="18"/>
  <c r="H20" i="18" l="1"/>
  <c r="H38" i="18"/>
  <c r="H27" i="18"/>
  <c r="H52" i="18"/>
  <c r="H33" i="18"/>
  <c r="H9" i="18"/>
  <c r="H54" i="18"/>
  <c r="H61" i="18"/>
  <c r="H29" i="18"/>
  <c r="H11" i="18"/>
  <c r="H10" i="18"/>
  <c r="H26" i="18"/>
  <c r="H7" i="18"/>
  <c r="H31" i="18"/>
  <c r="H36" i="18"/>
  <c r="H57" i="18"/>
  <c r="H58" i="18"/>
  <c r="H63" i="18"/>
  <c r="H37" i="18"/>
  <c r="H50" i="18"/>
  <c r="H44" i="18"/>
  <c r="H42" i="18"/>
  <c r="H16" i="18"/>
  <c r="H32" i="18"/>
  <c r="H6" i="18"/>
  <c r="H60" i="18"/>
  <c r="H55" i="18"/>
  <c r="H17" i="18"/>
  <c r="H65" i="18" l="1"/>
  <c r="G68" i="15"/>
  <c r="E68" i="15"/>
  <c r="C68" i="15"/>
  <c r="D56" i="15" s="1"/>
  <c r="D63" i="15"/>
  <c r="F50" i="15"/>
  <c r="F34" i="15"/>
  <c r="D34" i="15"/>
  <c r="F18" i="15"/>
  <c r="C65" i="13"/>
  <c r="D63" i="13" s="1"/>
  <c r="E63" i="13" s="1"/>
  <c r="C61" i="17" s="1"/>
  <c r="D11" i="13" l="1"/>
  <c r="D35" i="13"/>
  <c r="D8" i="13"/>
  <c r="E8" i="13" s="1"/>
  <c r="C6" i="17" s="1"/>
  <c r="D16" i="13"/>
  <c r="E16" i="13" s="1"/>
  <c r="C14" i="17" s="1"/>
  <c r="D47" i="13"/>
  <c r="D31" i="13"/>
  <c r="D19" i="13"/>
  <c r="D48" i="15"/>
  <c r="D12" i="15"/>
  <c r="D22" i="15"/>
  <c r="D16" i="15"/>
  <c r="D28" i="15"/>
  <c r="D38" i="15"/>
  <c r="D50" i="15"/>
  <c r="D18" i="15"/>
  <c r="D32" i="15"/>
  <c r="D44" i="15"/>
  <c r="H9" i="15"/>
  <c r="H67" i="15"/>
  <c r="F66" i="15"/>
  <c r="F67" i="15"/>
  <c r="F13" i="15"/>
  <c r="F21" i="15"/>
  <c r="F29" i="15"/>
  <c r="F37" i="15"/>
  <c r="F45" i="15"/>
  <c r="F10" i="15"/>
  <c r="F26" i="15"/>
  <c r="F42" i="15"/>
  <c r="D65" i="15"/>
  <c r="D67" i="15"/>
  <c r="D54" i="15"/>
  <c r="D24" i="15"/>
  <c r="D40" i="15"/>
  <c r="D58" i="15"/>
  <c r="D10" i="15"/>
  <c r="D14" i="15"/>
  <c r="D20" i="15"/>
  <c r="D26" i="15"/>
  <c r="D30" i="15"/>
  <c r="D36" i="15"/>
  <c r="D42" i="15"/>
  <c r="D46" i="15"/>
  <c r="F53" i="15"/>
  <c r="D62" i="15"/>
  <c r="D62" i="13"/>
  <c r="E62" i="13" s="1"/>
  <c r="C60" i="17" s="1"/>
  <c r="D64" i="13"/>
  <c r="E64" i="13" s="1"/>
  <c r="C62" i="17" s="1"/>
  <c r="D51" i="13"/>
  <c r="D12" i="13"/>
  <c r="E12" i="13" s="1"/>
  <c r="C10" i="17" s="1"/>
  <c r="D23" i="13"/>
  <c r="D39" i="13"/>
  <c r="D55" i="13"/>
  <c r="D7" i="13"/>
  <c r="D15" i="13"/>
  <c r="D27" i="13"/>
  <c r="D43" i="13"/>
  <c r="D59" i="13"/>
  <c r="E59" i="13" s="1"/>
  <c r="C57" i="17" s="1"/>
  <c r="F11" i="15"/>
  <c r="F16" i="15"/>
  <c r="F24" i="15"/>
  <c r="F35" i="15"/>
  <c r="F9" i="15"/>
  <c r="F14" i="15"/>
  <c r="F17" i="15"/>
  <c r="F22" i="15"/>
  <c r="F25" i="15"/>
  <c r="F30" i="15"/>
  <c r="F33" i="15"/>
  <c r="F38" i="15"/>
  <c r="F41" i="15"/>
  <c r="F46" i="15"/>
  <c r="F49" i="15"/>
  <c r="D52" i="15"/>
  <c r="F54" i="15"/>
  <c r="F57" i="15"/>
  <c r="D60" i="15"/>
  <c r="D66" i="15"/>
  <c r="D9" i="15"/>
  <c r="F58" i="15"/>
  <c r="F19" i="15"/>
  <c r="F27" i="15"/>
  <c r="F32" i="15"/>
  <c r="F40" i="15"/>
  <c r="F43" i="15"/>
  <c r="F48" i="15"/>
  <c r="F51" i="15"/>
  <c r="F56" i="15"/>
  <c r="F59" i="15"/>
  <c r="F12" i="15"/>
  <c r="F15" i="15"/>
  <c r="F20" i="15"/>
  <c r="F23" i="15"/>
  <c r="F28" i="15"/>
  <c r="F31" i="15"/>
  <c r="F36" i="15"/>
  <c r="F39" i="15"/>
  <c r="F44" i="15"/>
  <c r="F47" i="15"/>
  <c r="F52" i="15"/>
  <c r="F55" i="15"/>
  <c r="F60" i="15"/>
  <c r="D64" i="15"/>
  <c r="D11" i="15"/>
  <c r="D13" i="15"/>
  <c r="D15" i="15"/>
  <c r="D17" i="15"/>
  <c r="D19" i="15"/>
  <c r="D21" i="15"/>
  <c r="D23" i="15"/>
  <c r="D25" i="15"/>
  <c r="D27" i="15"/>
  <c r="D29" i="15"/>
  <c r="D31" i="15"/>
  <c r="D33" i="15"/>
  <c r="D35" i="15"/>
  <c r="D37" i="15"/>
  <c r="D39" i="15"/>
  <c r="D41" i="15"/>
  <c r="D43" i="15"/>
  <c r="D45" i="15"/>
  <c r="D47" i="15"/>
  <c r="D49" i="15"/>
  <c r="D51" i="15"/>
  <c r="D53" i="15"/>
  <c r="D55" i="15"/>
  <c r="D57" i="15"/>
  <c r="D59" i="15"/>
  <c r="D61" i="15"/>
  <c r="D9" i="13"/>
  <c r="E9" i="13" s="1"/>
  <c r="C7" i="17" s="1"/>
  <c r="D13" i="13"/>
  <c r="E13" i="13" s="1"/>
  <c r="C11" i="17" s="1"/>
  <c r="D17" i="13"/>
  <c r="E17" i="13" s="1"/>
  <c r="C15" i="17" s="1"/>
  <c r="D21" i="13"/>
  <c r="E21" i="13" s="1"/>
  <c r="C19" i="17" s="1"/>
  <c r="D25" i="13"/>
  <c r="E25" i="13" s="1"/>
  <c r="C23" i="17" s="1"/>
  <c r="D29" i="13"/>
  <c r="E29" i="13" s="1"/>
  <c r="C27" i="17" s="1"/>
  <c r="D33" i="13"/>
  <c r="E33" i="13" s="1"/>
  <c r="C31" i="17" s="1"/>
  <c r="D37" i="13"/>
  <c r="E37" i="13" s="1"/>
  <c r="C35" i="17" s="1"/>
  <c r="D41" i="13"/>
  <c r="E41" i="13" s="1"/>
  <c r="C39" i="17" s="1"/>
  <c r="D45" i="13"/>
  <c r="E45" i="13" s="1"/>
  <c r="C43" i="17" s="1"/>
  <c r="D49" i="13"/>
  <c r="E49" i="13" s="1"/>
  <c r="C47" i="17" s="1"/>
  <c r="D53" i="13"/>
  <c r="D57" i="13"/>
  <c r="E57" i="13" s="1"/>
  <c r="C55" i="17" s="1"/>
  <c r="D61" i="13"/>
  <c r="E61" i="13" s="1"/>
  <c r="C59" i="17" s="1"/>
  <c r="D20" i="13"/>
  <c r="E20" i="13" s="1"/>
  <c r="C18" i="17" s="1"/>
  <c r="D24" i="13"/>
  <c r="D28" i="13"/>
  <c r="D32" i="13"/>
  <c r="D36" i="13"/>
  <c r="D40" i="13"/>
  <c r="D44" i="13"/>
  <c r="D48" i="13"/>
  <c r="D52" i="13"/>
  <c r="D56" i="13"/>
  <c r="D60" i="13"/>
  <c r="E60" i="13" s="1"/>
  <c r="C58" i="17" s="1"/>
  <c r="D6" i="13"/>
  <c r="D10" i="13"/>
  <c r="D14" i="13"/>
  <c r="D18" i="13"/>
  <c r="D22" i="13"/>
  <c r="D26" i="13"/>
  <c r="D30" i="13"/>
  <c r="E30" i="13" s="1"/>
  <c r="C28" i="17" s="1"/>
  <c r="D34" i="13"/>
  <c r="D38" i="13"/>
  <c r="E38" i="13" s="1"/>
  <c r="C36" i="17" s="1"/>
  <c r="D42" i="13"/>
  <c r="D46" i="13"/>
  <c r="D50" i="13"/>
  <c r="D54" i="13"/>
  <c r="D58" i="13"/>
  <c r="E58" i="13" s="1"/>
  <c r="C56" i="17" s="1"/>
  <c r="H66" i="15"/>
  <c r="H65" i="15"/>
  <c r="H64" i="15"/>
  <c r="H63" i="15"/>
  <c r="H62" i="15"/>
  <c r="H61" i="15"/>
  <c r="H60" i="15"/>
  <c r="H59" i="15"/>
  <c r="H58" i="15"/>
  <c r="H57" i="15"/>
  <c r="H56" i="15"/>
  <c r="I56" i="15" s="1"/>
  <c r="H55" i="15"/>
  <c r="H54" i="15"/>
  <c r="I54" i="15" s="1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I40" i="15" s="1"/>
  <c r="H39" i="15"/>
  <c r="H38" i="15"/>
  <c r="H37" i="15"/>
  <c r="H36" i="15"/>
  <c r="H35" i="15"/>
  <c r="H34" i="15"/>
  <c r="I34" i="15" s="1"/>
  <c r="H33" i="15"/>
  <c r="H32" i="15"/>
  <c r="H31" i="15"/>
  <c r="H30" i="15"/>
  <c r="H29" i="15"/>
  <c r="H28" i="15"/>
  <c r="H27" i="15"/>
  <c r="H26" i="15"/>
  <c r="I26" i="15" s="1"/>
  <c r="H25" i="15"/>
  <c r="H24" i="15"/>
  <c r="H23" i="15"/>
  <c r="H22" i="15"/>
  <c r="H21" i="15"/>
  <c r="H20" i="15"/>
  <c r="I20" i="15" s="1"/>
  <c r="H19" i="15"/>
  <c r="H18" i="15"/>
  <c r="I18" i="15" s="1"/>
  <c r="H17" i="15"/>
  <c r="H16" i="15"/>
  <c r="H15" i="15"/>
  <c r="H14" i="15"/>
  <c r="H13" i="15"/>
  <c r="H12" i="15"/>
  <c r="H11" i="15"/>
  <c r="H10" i="15"/>
  <c r="I10" i="15" s="1"/>
  <c r="F61" i="15"/>
  <c r="F62" i="15"/>
  <c r="F63" i="15"/>
  <c r="F64" i="15"/>
  <c r="F65" i="15"/>
  <c r="E46" i="13" l="1"/>
  <c r="C44" i="17" s="1"/>
  <c r="E14" i="13"/>
  <c r="C12" i="17" s="1"/>
  <c r="E56" i="13"/>
  <c r="C54" i="17" s="1"/>
  <c r="E40" i="13"/>
  <c r="C38" i="17" s="1"/>
  <c r="E24" i="13"/>
  <c r="C22" i="17" s="1"/>
  <c r="E53" i="13"/>
  <c r="C51" i="17" s="1"/>
  <c r="E43" i="13"/>
  <c r="C41" i="17" s="1"/>
  <c r="E55" i="13"/>
  <c r="C53" i="17" s="1"/>
  <c r="E51" i="13"/>
  <c r="C49" i="17" s="1"/>
  <c r="E42" i="13"/>
  <c r="C40" i="17" s="1"/>
  <c r="E26" i="13"/>
  <c r="C24" i="17" s="1"/>
  <c r="E10" i="13"/>
  <c r="C8" i="17" s="1"/>
  <c r="E52" i="13"/>
  <c r="C50" i="17" s="1"/>
  <c r="E36" i="13"/>
  <c r="C34" i="17" s="1"/>
  <c r="E27" i="13"/>
  <c r="C25" i="17" s="1"/>
  <c r="E39" i="13"/>
  <c r="C37" i="17" s="1"/>
  <c r="E19" i="13"/>
  <c r="C17" i="17" s="1"/>
  <c r="E54" i="13"/>
  <c r="C52" i="17" s="1"/>
  <c r="E22" i="13"/>
  <c r="C20" i="17" s="1"/>
  <c r="E6" i="13"/>
  <c r="E48" i="13"/>
  <c r="C46" i="17" s="1"/>
  <c r="E32" i="13"/>
  <c r="C30" i="17" s="1"/>
  <c r="E15" i="13"/>
  <c r="C13" i="17" s="1"/>
  <c r="E23" i="13"/>
  <c r="C21" i="17" s="1"/>
  <c r="E31" i="13"/>
  <c r="C29" i="17" s="1"/>
  <c r="E35" i="13"/>
  <c r="C33" i="17" s="1"/>
  <c r="E50" i="13"/>
  <c r="C48" i="17" s="1"/>
  <c r="E34" i="13"/>
  <c r="C32" i="17" s="1"/>
  <c r="E18" i="13"/>
  <c r="C16" i="17" s="1"/>
  <c r="E44" i="13"/>
  <c r="C42" i="17" s="1"/>
  <c r="E28" i="13"/>
  <c r="C26" i="17" s="1"/>
  <c r="E7" i="13"/>
  <c r="C5" i="17" s="1"/>
  <c r="E47" i="13"/>
  <c r="C45" i="17" s="1"/>
  <c r="E11" i="13"/>
  <c r="C9" i="17" s="1"/>
  <c r="I16" i="15"/>
  <c r="I50" i="15"/>
  <c r="I67" i="15"/>
  <c r="I30" i="15"/>
  <c r="I42" i="15"/>
  <c r="I46" i="15"/>
  <c r="I58" i="15"/>
  <c r="I14" i="15"/>
  <c r="I24" i="15"/>
  <c r="I36" i="15"/>
  <c r="I64" i="15"/>
  <c r="I32" i="15"/>
  <c r="I13" i="15"/>
  <c r="I21" i="15"/>
  <c r="I29" i="15"/>
  <c r="I37" i="15"/>
  <c r="I45" i="15"/>
  <c r="I53" i="15"/>
  <c r="D65" i="13"/>
  <c r="I38" i="15"/>
  <c r="I66" i="15"/>
  <c r="I62" i="15"/>
  <c r="I15" i="15"/>
  <c r="I23" i="15"/>
  <c r="I31" i="15"/>
  <c r="I39" i="15"/>
  <c r="I47" i="15"/>
  <c r="I55" i="15"/>
  <c r="D68" i="15"/>
  <c r="I22" i="15"/>
  <c r="I65" i="15"/>
  <c r="I12" i="15"/>
  <c r="I28" i="15"/>
  <c r="I44" i="15"/>
  <c r="I48" i="15"/>
  <c r="I52" i="15"/>
  <c r="I60" i="15"/>
  <c r="I11" i="15"/>
  <c r="I19" i="15"/>
  <c r="I27" i="15"/>
  <c r="I35" i="15"/>
  <c r="I43" i="15"/>
  <c r="I51" i="15"/>
  <c r="I59" i="15"/>
  <c r="I17" i="15"/>
  <c r="I25" i="15"/>
  <c r="I33" i="15"/>
  <c r="I41" i="15"/>
  <c r="I49" i="15"/>
  <c r="I57" i="15"/>
  <c r="I63" i="15"/>
  <c r="H68" i="15"/>
  <c r="I9" i="15"/>
  <c r="I61" i="15"/>
  <c r="F68" i="15"/>
  <c r="E65" i="13" l="1"/>
  <c r="C4" i="17"/>
  <c r="C63" i="17" s="1"/>
  <c r="I68" i="15"/>
  <c r="E63" i="17" l="1"/>
  <c r="G14" i="17" l="1"/>
  <c r="D63" i="17"/>
  <c r="G46" i="17" l="1"/>
  <c r="G52" i="17"/>
  <c r="G50" i="17"/>
  <c r="G39" i="17"/>
  <c r="G48" i="17"/>
  <c r="G32" i="17"/>
  <c r="G60" i="17"/>
  <c r="G49" i="17"/>
  <c r="G20" i="17"/>
  <c r="G36" i="17"/>
  <c r="G17" i="17"/>
  <c r="G25" i="17"/>
  <c r="G28" i="17"/>
  <c r="G41" i="17"/>
  <c r="G18" i="17"/>
  <c r="G45" i="17"/>
  <c r="G11" i="17"/>
  <c r="G37" i="17"/>
  <c r="G47" i="17"/>
  <c r="G13" i="17"/>
  <c r="G42" i="17"/>
  <c r="G12" i="17"/>
  <c r="G61" i="17"/>
  <c r="G33" i="17"/>
  <c r="G22" i="17"/>
  <c r="G59" i="17"/>
  <c r="G23" i="17"/>
  <c r="G5" i="17"/>
  <c r="G6" i="17"/>
  <c r="G40" i="17"/>
  <c r="G55" i="17"/>
  <c r="G53" i="17"/>
  <c r="G30" i="17"/>
  <c r="G10" i="17"/>
  <c r="G56" i="17"/>
  <c r="G24" i="17"/>
  <c r="G44" i="17"/>
  <c r="G57" i="17"/>
  <c r="G34" i="17"/>
  <c r="G54" i="17"/>
  <c r="G38" i="17"/>
  <c r="G16" i="17"/>
  <c r="G7" i="17"/>
  <c r="G9" i="17"/>
  <c r="G27" i="17"/>
  <c r="G29" i="17"/>
  <c r="G43" i="17"/>
  <c r="G26" i="17"/>
  <c r="G21" i="17"/>
  <c r="G58" i="17"/>
  <c r="G19" i="17"/>
  <c r="G35" i="17"/>
  <c r="G51" i="17"/>
  <c r="G15" i="17"/>
  <c r="G8" i="17"/>
  <c r="G31" i="17"/>
  <c r="F63" i="17" l="1"/>
  <c r="G4" i="17"/>
  <c r="G63" i="17" s="1"/>
  <c r="H65" i="4" l="1"/>
  <c r="G64" i="4" s="1"/>
  <c r="F65" i="4"/>
  <c r="F66" i="4" s="1"/>
  <c r="F68" i="4" s="1"/>
  <c r="D65" i="4"/>
  <c r="C62" i="4" s="1"/>
  <c r="E8" i="4" l="1"/>
  <c r="C60" i="4"/>
  <c r="C56" i="4"/>
  <c r="C12" i="4"/>
  <c r="C20" i="4"/>
  <c r="C28" i="4"/>
  <c r="C36" i="4"/>
  <c r="C44" i="4"/>
  <c r="C52" i="4"/>
  <c r="C8" i="4"/>
  <c r="C13" i="4"/>
  <c r="C21" i="4"/>
  <c r="C29" i="4"/>
  <c r="C37" i="4"/>
  <c r="C45" i="4"/>
  <c r="C53" i="4"/>
  <c r="C16" i="4"/>
  <c r="C24" i="4"/>
  <c r="C32" i="4"/>
  <c r="C40" i="4"/>
  <c r="C48" i="4"/>
  <c r="C9" i="4"/>
  <c r="C17" i="4"/>
  <c r="C25" i="4"/>
  <c r="C33" i="4"/>
  <c r="C41" i="4"/>
  <c r="C49" i="4"/>
  <c r="C57" i="4"/>
  <c r="E62" i="4"/>
  <c r="E20" i="4"/>
  <c r="E36" i="4"/>
  <c r="E56" i="4"/>
  <c r="E12" i="4"/>
  <c r="E16" i="4"/>
  <c r="E24" i="4"/>
  <c r="E28" i="4"/>
  <c r="E32" i="4"/>
  <c r="E40" i="4"/>
  <c r="E44" i="4"/>
  <c r="E48" i="4"/>
  <c r="E52" i="4"/>
  <c r="E6" i="4"/>
  <c r="E10" i="4"/>
  <c r="E14" i="4"/>
  <c r="E18" i="4"/>
  <c r="E22" i="4"/>
  <c r="E26" i="4"/>
  <c r="E30" i="4"/>
  <c r="E34" i="4"/>
  <c r="E38" i="4"/>
  <c r="E42" i="4"/>
  <c r="E46" i="4"/>
  <c r="E50" i="4"/>
  <c r="E54" i="4"/>
  <c r="E58" i="4"/>
  <c r="E60" i="4"/>
  <c r="C61" i="4"/>
  <c r="G6" i="4"/>
  <c r="G14" i="4"/>
  <c r="G22" i="4"/>
  <c r="G30" i="4"/>
  <c r="G38" i="4"/>
  <c r="G46" i="4"/>
  <c r="G54" i="4"/>
  <c r="G62" i="4"/>
  <c r="G7" i="4"/>
  <c r="G15" i="4"/>
  <c r="G23" i="4"/>
  <c r="G31" i="4"/>
  <c r="G39" i="4"/>
  <c r="G47" i="4"/>
  <c r="G55" i="4"/>
  <c r="G63" i="4"/>
  <c r="G10" i="4"/>
  <c r="G18" i="4"/>
  <c r="G26" i="4"/>
  <c r="G34" i="4"/>
  <c r="G42" i="4"/>
  <c r="G50" i="4"/>
  <c r="G58" i="4"/>
  <c r="G11" i="4"/>
  <c r="G19" i="4"/>
  <c r="G27" i="4"/>
  <c r="G35" i="4"/>
  <c r="G43" i="4"/>
  <c r="G51" i="4"/>
  <c r="G59" i="4"/>
  <c r="H66" i="4"/>
  <c r="E7" i="4"/>
  <c r="E11" i="4"/>
  <c r="E15" i="4"/>
  <c r="E19" i="4"/>
  <c r="E23" i="4"/>
  <c r="E27" i="4"/>
  <c r="E31" i="4"/>
  <c r="E35" i="4"/>
  <c r="E39" i="4"/>
  <c r="E43" i="4"/>
  <c r="E47" i="4"/>
  <c r="E51" i="4"/>
  <c r="E55" i="4"/>
  <c r="E59" i="4"/>
  <c r="E63" i="4"/>
  <c r="E9" i="4"/>
  <c r="E13" i="4"/>
  <c r="E17" i="4"/>
  <c r="E21" i="4"/>
  <c r="E25" i="4"/>
  <c r="E29" i="4"/>
  <c r="E33" i="4"/>
  <c r="E37" i="4"/>
  <c r="E41" i="4"/>
  <c r="E45" i="4"/>
  <c r="E49" i="4"/>
  <c r="E53" i="4"/>
  <c r="E57" i="4"/>
  <c r="E61" i="4"/>
  <c r="C7" i="4"/>
  <c r="G9" i="4"/>
  <c r="C11" i="4"/>
  <c r="G13" i="4"/>
  <c r="C15" i="4"/>
  <c r="G17" i="4"/>
  <c r="C19" i="4"/>
  <c r="G21" i="4"/>
  <c r="C23" i="4"/>
  <c r="G25" i="4"/>
  <c r="C27" i="4"/>
  <c r="G29" i="4"/>
  <c r="C31" i="4"/>
  <c r="G33" i="4"/>
  <c r="C35" i="4"/>
  <c r="G37" i="4"/>
  <c r="C39" i="4"/>
  <c r="G41" i="4"/>
  <c r="C43" i="4"/>
  <c r="G45" i="4"/>
  <c r="C47" i="4"/>
  <c r="G49" i="4"/>
  <c r="C51" i="4"/>
  <c r="G53" i="4"/>
  <c r="C55" i="4"/>
  <c r="G57" i="4"/>
  <c r="C59" i="4"/>
  <c r="G61" i="4"/>
  <c r="C63" i="4"/>
  <c r="E64" i="4"/>
  <c r="D66" i="4"/>
  <c r="D68" i="4" s="1"/>
  <c r="C64" i="4"/>
  <c r="C6" i="4"/>
  <c r="G8" i="4"/>
  <c r="C10" i="4"/>
  <c r="G12" i="4"/>
  <c r="C14" i="4"/>
  <c r="G16" i="4"/>
  <c r="C18" i="4"/>
  <c r="G20" i="4"/>
  <c r="C22" i="4"/>
  <c r="G24" i="4"/>
  <c r="C26" i="4"/>
  <c r="G28" i="4"/>
  <c r="C30" i="4"/>
  <c r="G32" i="4"/>
  <c r="C34" i="4"/>
  <c r="G36" i="4"/>
  <c r="C38" i="4"/>
  <c r="G40" i="4"/>
  <c r="C42" i="4"/>
  <c r="G44" i="4"/>
  <c r="C46" i="4"/>
  <c r="G48" i="4"/>
  <c r="C50" i="4"/>
  <c r="G52" i="4"/>
  <c r="C54" i="4"/>
  <c r="G56" i="4"/>
  <c r="C58" i="4"/>
  <c r="G60" i="4"/>
  <c r="H65" i="3"/>
  <c r="H66" i="3" s="1"/>
  <c r="F65" i="3"/>
  <c r="E10" i="3" s="1"/>
  <c r="D65" i="3"/>
  <c r="C7" i="3" l="1"/>
  <c r="D66" i="3"/>
  <c r="G65" i="4"/>
  <c r="E65" i="4"/>
  <c r="C63" i="3"/>
  <c r="C47" i="3"/>
  <c r="C59" i="3"/>
  <c r="C43" i="3"/>
  <c r="C27" i="3"/>
  <c r="C11" i="3"/>
  <c r="C31" i="3"/>
  <c r="C55" i="3"/>
  <c r="C39" i="3"/>
  <c r="C23" i="3"/>
  <c r="C15" i="3"/>
  <c r="D68" i="3"/>
  <c r="C51" i="3"/>
  <c r="C35" i="3"/>
  <c r="C19" i="3"/>
  <c r="G64" i="3"/>
  <c r="G60" i="3"/>
  <c r="G56" i="3"/>
  <c r="G52" i="3"/>
  <c r="G48" i="3"/>
  <c r="G44" i="3"/>
  <c r="G40" i="3"/>
  <c r="G36" i="3"/>
  <c r="G32" i="3"/>
  <c r="G28" i="3"/>
  <c r="G24" i="3"/>
  <c r="G20" i="3"/>
  <c r="G16" i="3"/>
  <c r="G12" i="3"/>
  <c r="G8" i="3"/>
  <c r="G63" i="3"/>
  <c r="G59" i="3"/>
  <c r="G55" i="3"/>
  <c r="G51" i="3"/>
  <c r="G47" i="3"/>
  <c r="G43" i="3"/>
  <c r="G39" i="3"/>
  <c r="G35" i="3"/>
  <c r="G31" i="3"/>
  <c r="G27" i="3"/>
  <c r="G23" i="3"/>
  <c r="G19" i="3"/>
  <c r="G15" i="3"/>
  <c r="G11" i="3"/>
  <c r="G7" i="3"/>
  <c r="G62" i="3"/>
  <c r="G58" i="3"/>
  <c r="G54" i="3"/>
  <c r="G50" i="3"/>
  <c r="G46" i="3"/>
  <c r="G42" i="3"/>
  <c r="G38" i="3"/>
  <c r="G34" i="3"/>
  <c r="G30" i="3"/>
  <c r="G26" i="3"/>
  <c r="G22" i="3"/>
  <c r="G18" i="3"/>
  <c r="G14" i="3"/>
  <c r="G10" i="3"/>
  <c r="G6" i="3"/>
  <c r="G61" i="3"/>
  <c r="G57" i="3"/>
  <c r="G53" i="3"/>
  <c r="G49" i="3"/>
  <c r="G45" i="3"/>
  <c r="G41" i="3"/>
  <c r="G37" i="3"/>
  <c r="G33" i="3"/>
  <c r="G29" i="3"/>
  <c r="G25" i="3"/>
  <c r="G21" i="3"/>
  <c r="G17" i="3"/>
  <c r="G13" i="3"/>
  <c r="G9" i="3"/>
  <c r="E6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9" i="3"/>
  <c r="F66" i="3"/>
  <c r="E64" i="3"/>
  <c r="E60" i="3"/>
  <c r="E56" i="3"/>
  <c r="E52" i="3"/>
  <c r="E48" i="3"/>
  <c r="E44" i="3"/>
  <c r="E40" i="3"/>
  <c r="E36" i="3"/>
  <c r="E32" i="3"/>
  <c r="E28" i="3"/>
  <c r="E24" i="3"/>
  <c r="E20" i="3"/>
  <c r="E16" i="3"/>
  <c r="E12" i="3"/>
  <c r="E8" i="3"/>
  <c r="E63" i="3"/>
  <c r="E59" i="3"/>
  <c r="E55" i="3"/>
  <c r="E51" i="3"/>
  <c r="E47" i="3"/>
  <c r="E43" i="3"/>
  <c r="E39" i="3"/>
  <c r="E35" i="3"/>
  <c r="E31" i="3"/>
  <c r="E27" i="3"/>
  <c r="E23" i="3"/>
  <c r="E19" i="3"/>
  <c r="E15" i="3"/>
  <c r="E11" i="3"/>
  <c r="E7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/>
  <c r="C10" i="3"/>
  <c r="C9" i="3"/>
  <c r="C62" i="3"/>
  <c r="C58" i="3"/>
  <c r="C54" i="3"/>
  <c r="C50" i="3"/>
  <c r="C46" i="3"/>
  <c r="C42" i="3"/>
  <c r="C38" i="3"/>
  <c r="C34" i="3"/>
  <c r="C30" i="3"/>
  <c r="C26" i="3"/>
  <c r="C22" i="3"/>
  <c r="C18" i="3"/>
  <c r="C14" i="3"/>
  <c r="C6" i="3"/>
  <c r="C61" i="3"/>
  <c r="C57" i="3"/>
  <c r="C53" i="3"/>
  <c r="C49" i="3"/>
  <c r="C45" i="3"/>
  <c r="C41" i="3"/>
  <c r="C37" i="3"/>
  <c r="C33" i="3"/>
  <c r="C29" i="3"/>
  <c r="C25" i="3"/>
  <c r="C21" i="3"/>
  <c r="C17" i="3"/>
  <c r="C13" i="3"/>
  <c r="C64" i="3"/>
  <c r="C60" i="3"/>
  <c r="C56" i="3"/>
  <c r="C52" i="3"/>
  <c r="C48" i="3"/>
  <c r="C44" i="3"/>
  <c r="C40" i="3"/>
  <c r="C36" i="3"/>
  <c r="C32" i="3"/>
  <c r="C28" i="3"/>
  <c r="C24" i="3"/>
  <c r="C20" i="3"/>
  <c r="C16" i="3"/>
  <c r="C12" i="3"/>
  <c r="C65" i="3" s="1"/>
  <c r="C8" i="3"/>
  <c r="C65" i="4"/>
  <c r="H68" i="3"/>
  <c r="F68" i="3"/>
  <c r="D65" i="2"/>
  <c r="C39" i="2" s="1"/>
  <c r="F65" i="2"/>
  <c r="E7" i="2" s="1"/>
  <c r="H65" i="2"/>
  <c r="E65" i="3" l="1"/>
  <c r="G65" i="3"/>
  <c r="G7" i="2"/>
  <c r="H67" i="2"/>
  <c r="E10" i="2"/>
  <c r="G6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E62" i="2"/>
  <c r="E54" i="2"/>
  <c r="E46" i="2"/>
  <c r="E38" i="2"/>
  <c r="E30" i="2"/>
  <c r="E22" i="2"/>
  <c r="E14" i="2"/>
  <c r="E6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E58" i="2"/>
  <c r="E50" i="2"/>
  <c r="E42" i="2"/>
  <c r="E34" i="2"/>
  <c r="E26" i="2"/>
  <c r="E1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C64" i="2"/>
  <c r="C60" i="2"/>
  <c r="C56" i="2"/>
  <c r="C52" i="2"/>
  <c r="C48" i="2"/>
  <c r="C44" i="2"/>
  <c r="C40" i="2"/>
  <c r="C35" i="2"/>
  <c r="C31" i="2"/>
  <c r="C27" i="2"/>
  <c r="C23" i="2"/>
  <c r="C19" i="2"/>
  <c r="C15" i="2"/>
  <c r="C11" i="2"/>
  <c r="C7" i="2"/>
  <c r="C63" i="2"/>
  <c r="C59" i="2"/>
  <c r="C55" i="2"/>
  <c r="C51" i="2"/>
  <c r="C47" i="2"/>
  <c r="C43" i="2"/>
  <c r="C38" i="2"/>
  <c r="C34" i="2"/>
  <c r="C30" i="2"/>
  <c r="C26" i="2"/>
  <c r="C22" i="2"/>
  <c r="C18" i="2"/>
  <c r="C14" i="2"/>
  <c r="C10" i="2"/>
  <c r="C9" i="2"/>
  <c r="C62" i="2"/>
  <c r="C58" i="2"/>
  <c r="C54" i="2"/>
  <c r="C50" i="2"/>
  <c r="C46" i="2"/>
  <c r="C42" i="2"/>
  <c r="C37" i="2"/>
  <c r="C33" i="2"/>
  <c r="C29" i="2"/>
  <c r="C25" i="2"/>
  <c r="C21" i="2"/>
  <c r="C17" i="2"/>
  <c r="C13" i="2"/>
  <c r="C6" i="2"/>
  <c r="C61" i="2"/>
  <c r="C57" i="2"/>
  <c r="C53" i="2"/>
  <c r="C49" i="2"/>
  <c r="C45" i="2"/>
  <c r="C41" i="2"/>
  <c r="C36" i="2"/>
  <c r="C32" i="2"/>
  <c r="C28" i="2"/>
  <c r="C24" i="2"/>
  <c r="C20" i="2"/>
  <c r="C16" i="2"/>
  <c r="C12" i="2"/>
  <c r="C8" i="2"/>
  <c r="F69" i="2"/>
  <c r="D69" i="2"/>
  <c r="E65" i="2" l="1"/>
  <c r="G65" i="2"/>
  <c r="C65" i="2"/>
</calcChain>
</file>

<file path=xl/sharedStrings.xml><?xml version="1.0" encoding="utf-8"?>
<sst xmlns="http://schemas.openxmlformats.org/spreadsheetml/2006/main" count="1817" uniqueCount="243">
  <si>
    <t>Periodo</t>
  </si>
  <si>
    <t>Fondo General</t>
  </si>
  <si>
    <t>Fondo de Fomento Municipal</t>
  </si>
  <si>
    <t>Impuesto Especial sobre Producción y Servicios</t>
  </si>
  <si>
    <t>Fondo de Fiscalización y Recaudación</t>
  </si>
  <si>
    <t>Fondo de Compensación de Impuesto sobre Automóviles Nuevos</t>
  </si>
  <si>
    <t xml:space="preserve">Incentivo de la recaudación neta del Impuesto Sobre la Renta por Enajenación de Bienes Inmuebles.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</si>
  <si>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</si>
  <si>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</si>
  <si>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</si>
  <si>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</si>
  <si>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</si>
  <si>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</si>
  <si>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</si>
  <si>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</si>
  <si>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</si>
  <si>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</si>
  <si>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</si>
  <si>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</si>
  <si>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</si>
  <si>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PORCENTAJES Y MONTOS ESTIMADOS DE PARTICIPACIONES FEDERALES </t>
  </si>
  <si>
    <t>Nombre del Municipio</t>
  </si>
  <si>
    <t>Fondo General de Participaciones</t>
  </si>
  <si>
    <t>porcentaje</t>
  </si>
  <si>
    <t>Ahualulco del Sonido 13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</si>
  <si>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</si>
  <si>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</si>
  <si>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</si>
  <si>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</si>
  <si>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</si>
  <si>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</si>
  <si>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</si>
  <si>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</si>
  <si>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</si>
  <si>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Ciudad del Maíz</t>
  </si>
  <si>
    <t>Ciudad Fernández</t>
  </si>
  <si>
    <t>Ciudad Valles</t>
  </si>
  <si>
    <t>Coxcatlán</t>
  </si>
  <si>
    <t>Charcas</t>
  </si>
  <si>
    <t>Guadalcázar</t>
  </si>
  <si>
    <t>Huehuetlán</t>
  </si>
  <si>
    <t>Lagunillas</t>
  </si>
  <si>
    <t>Matehuala</t>
  </si>
  <si>
    <t>Mexquitic de Carmona</t>
  </si>
  <si>
    <t>Moctezuma</t>
  </si>
  <si>
    <t>Rayón</t>
  </si>
  <si>
    <t>Rioverde</t>
  </si>
  <si>
    <t>Salinas</t>
  </si>
  <si>
    <t>San Antonio</t>
  </si>
  <si>
    <t>San Ciro de Acosta</t>
  </si>
  <si>
    <t>San Luis Potosí</t>
  </si>
  <si>
    <t>San Martín Chalchicuautla</t>
  </si>
  <si>
    <t>San Nicolás Tolentino</t>
  </si>
  <si>
    <t>San Vicente Tancuayalab</t>
  </si>
  <si>
    <t>Santa Catarina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</si>
  <si>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</si>
  <si>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</si>
  <si>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</si>
  <si>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</si>
  <si>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</si>
  <si>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</si>
  <si>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</si>
  <si>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</si>
  <si>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</si>
  <si>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</si>
  <si>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</si>
  <si>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</si>
  <si>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</si>
  <si>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</si>
  <si>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</si>
  <si>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</si>
  <si>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Hidalgo</t>
  </si>
  <si>
    <t>Villa de la Paz</t>
  </si>
  <si>
    <t>Villa de Ramos</t>
  </si>
  <si>
    <t>Villa de Reyes</t>
  </si>
  <si>
    <t>Zaragoza</t>
  </si>
  <si>
    <t>Villa Juárez</t>
  </si>
  <si>
    <t>Xilitla</t>
  </si>
  <si>
    <t>El Naranjo</t>
  </si>
  <si>
    <t>Matlapa</t>
  </si>
  <si>
    <t>Base 2023 (no incluye ajustes)</t>
  </si>
  <si>
    <t>Villa de Pozos</t>
  </si>
  <si>
    <t>Incentivo por la Recaudación neta del Impuesto Sobre la Renta por la Enajenación de Bienes Inmuebles</t>
  </si>
  <si>
    <t>Impuesto a la Venta Final de Gasolina y Diésel</t>
  </si>
  <si>
    <t>Fondo General 
de Participaciones</t>
  </si>
  <si>
    <t>Fondo de Fomento 
Municipal</t>
  </si>
  <si>
    <t>Fondo de Fiscalización y Recaudación
(Anticipo)</t>
  </si>
  <si>
    <t>Fondo de Fiscalización y Recaudación
(Trimestre)</t>
  </si>
  <si>
    <t>Impuesto Sobre la Renta</t>
  </si>
  <si>
    <t>Participación equivalente al Impuesto sobre Nómina</t>
  </si>
  <si>
    <t>Población</t>
  </si>
  <si>
    <t>Eficiencia recaudatoria</t>
  </si>
  <si>
    <t>Carencia
Municipal</t>
  </si>
  <si>
    <t>Compensatorio</t>
  </si>
  <si>
    <t>(1=C1*60%)</t>
  </si>
  <si>
    <t>(2=C2*20%)</t>
  </si>
  <si>
    <t>(3=C3*10%)</t>
  </si>
  <si>
    <t>(4=C4*10%)</t>
  </si>
  <si>
    <t>(5=1+2+3+4)</t>
  </si>
  <si>
    <t>(1)</t>
  </si>
  <si>
    <t>(2)</t>
  </si>
  <si>
    <t>(3)</t>
  </si>
  <si>
    <t>(4)</t>
  </si>
  <si>
    <t>(5)</t>
  </si>
  <si>
    <t>Ébano</t>
  </si>
  <si>
    <t>Tampamolón Corona</t>
  </si>
  <si>
    <t>(2=1i/1t)</t>
  </si>
  <si>
    <t>Población 2020</t>
  </si>
  <si>
    <t>(K)</t>
  </si>
  <si>
    <t>(J)</t>
  </si>
  <si>
    <t>(I)</t>
  </si>
  <si>
    <t>(H)</t>
  </si>
  <si>
    <t>(D)</t>
  </si>
  <si>
    <t>(C)</t>
  </si>
  <si>
    <t>(B)</t>
  </si>
  <si>
    <t>(A)</t>
  </si>
  <si>
    <t>(K=Ji/Jt)</t>
  </si>
  <si>
    <t>(J=min(I/H,2)</t>
  </si>
  <si>
    <t>(I=B+D)</t>
  </si>
  <si>
    <t>(H=A+C)</t>
  </si>
  <si>
    <t>Crecimiento</t>
  </si>
  <si>
    <t>Recaudación</t>
  </si>
  <si>
    <t>Impuesto Predial</t>
  </si>
  <si>
    <t>Eficiencia Recaudatoria</t>
  </si>
  <si>
    <t>(F)</t>
  </si>
  <si>
    <t>(E)</t>
  </si>
  <si>
    <t>PCASBVi</t>
  </si>
  <si>
    <t>PREi</t>
  </si>
  <si>
    <t>PVIi</t>
  </si>
  <si>
    <t>Factor PCASBVi</t>
  </si>
  <si>
    <t>población con carencia por acceso a los servicios básicos en la vivienda</t>
  </si>
  <si>
    <t>Población con carencia por rezago educativo</t>
  </si>
  <si>
    <t>Población con ingreso inferior a la Línea de Pobreza</t>
  </si>
  <si>
    <t>Carencia Municipal</t>
  </si>
  <si>
    <t>(C4)</t>
  </si>
  <si>
    <t>(C3)</t>
  </si>
  <si>
    <t>(C2)</t>
  </si>
  <si>
    <t>(C1)</t>
  </si>
  <si>
    <t>(5=C4i/Ct)</t>
  </si>
  <si>
    <t>(C4=1/C1+C2+C3)</t>
  </si>
  <si>
    <t>C3</t>
  </si>
  <si>
    <t>C2</t>
  </si>
  <si>
    <t>C1</t>
  </si>
  <si>
    <t>Factor 
C4</t>
  </si>
  <si>
    <t>1/C1,C2,C3</t>
  </si>
  <si>
    <t>(B=Ai/At)</t>
  </si>
  <si>
    <t>(G)</t>
  </si>
  <si>
    <t>(D4=Ci/Ct)</t>
  </si>
  <si>
    <t>(F=Ei/Et)</t>
  </si>
  <si>
    <t>(G=0.25*B+0.25*D+0.5*F)</t>
  </si>
  <si>
    <t>Factor
 PVIi</t>
  </si>
  <si>
    <t>Factor 
PREi</t>
  </si>
  <si>
    <t>Factor C1</t>
  </si>
  <si>
    <t>Factor
C2</t>
  </si>
  <si>
    <t>Factor
C3</t>
  </si>
  <si>
    <t>Componente Compensatorio</t>
  </si>
  <si>
    <t>Impuesto predial</t>
  </si>
  <si>
    <t>Población 2010 mpios. coordinados predial</t>
  </si>
  <si>
    <t>Resultado valor mínimo por población</t>
  </si>
  <si>
    <t>RCi,t-1</t>
  </si>
  <si>
    <t>RCi,t-2</t>
  </si>
  <si>
    <t>MIN,2</t>
  </si>
  <si>
    <t>(C=min(B/A,2)</t>
  </si>
  <si>
    <t>nci</t>
  </si>
  <si>
    <t>(E=C*D)</t>
  </si>
  <si>
    <t>Sí</t>
  </si>
  <si>
    <t>No</t>
  </si>
  <si>
    <t>Valor Minimo I.P.</t>
  </si>
  <si>
    <t>Inverso</t>
  </si>
  <si>
    <t xml:space="preserve">Factor </t>
  </si>
  <si>
    <t>Factor inverso</t>
  </si>
  <si>
    <t>(2=Ai/At)</t>
  </si>
  <si>
    <t>(E=B*70%)</t>
  </si>
  <si>
    <t>(F=D*30%)</t>
  </si>
  <si>
    <t>(G=E+F)</t>
  </si>
  <si>
    <t>Población
 2020</t>
  </si>
  <si>
    <t>Población 
2020</t>
  </si>
  <si>
    <t>Factor
 inverso</t>
  </si>
  <si>
    <t>Inverso 
Población</t>
  </si>
  <si>
    <t>(C=1/Ai)</t>
  </si>
  <si>
    <t>(D=Ci/Ct)</t>
  </si>
  <si>
    <t>(B=1/Ai)</t>
  </si>
  <si>
    <t>(C=Bi/Bt)</t>
  </si>
  <si>
    <t>Población Villa de Pozos</t>
  </si>
  <si>
    <r>
      <t>P</t>
    </r>
    <r>
      <rPr>
        <sz val="7"/>
        <rFont val="Arial"/>
        <family val="2"/>
      </rPr>
      <t>NM,t</t>
    </r>
  </si>
  <si>
    <t>Población San Luis Potosí</t>
  </si>
  <si>
    <r>
      <t>P</t>
    </r>
    <r>
      <rPr>
        <sz val="7"/>
        <rFont val="Arial"/>
        <family val="2"/>
      </rPr>
      <t>NM,j</t>
    </r>
  </si>
  <si>
    <t>Coeficiente Villa de Pozos</t>
  </si>
  <si>
    <t>Fondo de Compensación del Impuesto sobre Automóviles Nuevos</t>
  </si>
  <si>
    <t>Impuesto sobre Automóviles Nuevos</t>
  </si>
  <si>
    <t>CORRESPONDIENTE A MUNICIPIOS DE LA ENTIDAD PARA EL EJERCICIO FISCAL 2026</t>
  </si>
  <si>
    <r>
      <t xml:space="preserve">Monto  
</t>
    </r>
    <r>
      <rPr>
        <sz val="6"/>
        <color theme="0"/>
        <rFont val="Arial"/>
        <family val="2"/>
      </rPr>
      <t>(pesos)</t>
    </r>
  </si>
  <si>
    <t>Participaciones estimadas 2026</t>
  </si>
  <si>
    <t>Excedente (2026 - base 2023)</t>
  </si>
  <si>
    <t>Excedente Fondo Fomento Municipal</t>
  </si>
  <si>
    <t>Excedente (2026- base 2023)</t>
  </si>
  <si>
    <t>Gran Total</t>
  </si>
  <si>
    <t>Derechos de Agua</t>
  </si>
  <si>
    <t>Nota:</t>
  </si>
  <si>
    <t>2) Cifras validadas por la UCEF con oficio No. 351-A-DGTF-159</t>
  </si>
  <si>
    <t xml:space="preserve"> 1) La Recaudación de Villa de Pozos  no cuenta para el calculo de este factor de eficiencia recaudatoria</t>
  </si>
  <si>
    <t>Coeficiente
2026</t>
  </si>
  <si>
    <t>Valor Mínimo</t>
  </si>
  <si>
    <t>Predial 2023</t>
  </si>
  <si>
    <t>Predial 2024</t>
  </si>
  <si>
    <t>Municipios coordinados en Impuesto Predial</t>
  </si>
  <si>
    <r>
      <t xml:space="preserve">I </t>
    </r>
    <r>
      <rPr>
        <vertAlign val="subscript"/>
        <sz val="7"/>
        <color theme="0"/>
        <rFont val="Arial"/>
        <family val="2"/>
      </rPr>
      <t>i,t nci</t>
    </r>
  </si>
  <si>
    <r>
      <t>CP</t>
    </r>
    <r>
      <rPr>
        <vertAlign val="subscript"/>
        <sz val="7"/>
        <color theme="0"/>
        <rFont val="Arial"/>
        <family val="2"/>
      </rPr>
      <t>i,t</t>
    </r>
  </si>
  <si>
    <r>
      <t>C</t>
    </r>
    <r>
      <rPr>
        <b/>
        <sz val="7"/>
        <rFont val="Arial"/>
        <family val="2"/>
      </rPr>
      <t>NMi,t</t>
    </r>
  </si>
  <si>
    <t>Proyecto de participaciones 2026</t>
  </si>
  <si>
    <t>Excedente participaciones (2026 - Base 2023)</t>
  </si>
  <si>
    <t>Participaciones Base 2023</t>
  </si>
  <si>
    <t>Base 2023, Fondo General</t>
  </si>
  <si>
    <t>Municipios</t>
  </si>
  <si>
    <t>Base 2023, Fondo de Fomento Municipal</t>
  </si>
  <si>
    <t>Base 2023, Impuesto Especial Sobre Producción y Servicios</t>
  </si>
  <si>
    <t>Enero
4to. Trimestre</t>
  </si>
  <si>
    <t>Abril
1er. Trimestre</t>
  </si>
  <si>
    <t>Julio
2do Trimestre</t>
  </si>
  <si>
    <t>Octubre
3er. Trimestre</t>
  </si>
  <si>
    <t>Base 2023, Fondo de Fiscalización y Recaudación</t>
  </si>
  <si>
    <t>Municipio</t>
  </si>
  <si>
    <t>Base 2023, Impuesto sobre Autómoviles Nuevos</t>
  </si>
  <si>
    <t>Base 2023, Incentivo de la recaudación neta del Impuesto Sobre la Renta por Enajenación de Bienes Inmuebles</t>
  </si>
  <si>
    <t>Base 2023, Fondo de Compensación de Impuesto sobre Autómoviles Nuevos</t>
  </si>
  <si>
    <t>Excedente del Fondo de Fomento Municipal</t>
  </si>
  <si>
    <t>del factor C1</t>
  </si>
  <si>
    <t>del Factor C2</t>
  </si>
  <si>
    <t>del Factor
C3</t>
  </si>
  <si>
    <t>del factor C4</t>
  </si>
  <si>
    <t>Eficiencia Recaudatoria (cifras validadas por la SHCP)</t>
  </si>
  <si>
    <t>.</t>
  </si>
  <si>
    <t>Cuenta con Convenio</t>
  </si>
  <si>
    <t>Coordinados en Impuesto Predial</t>
  </si>
  <si>
    <r>
      <t xml:space="preserve">I </t>
    </r>
    <r>
      <rPr>
        <vertAlign val="subscript"/>
        <sz val="8"/>
        <color theme="0"/>
        <rFont val="Arial"/>
        <family val="2"/>
      </rPr>
      <t>i,t nci</t>
    </r>
  </si>
  <si>
    <t>Variable 1. Excedente Fondo de Fomento Municipal</t>
  </si>
  <si>
    <t>Variable 2. Excedente Fondo de Fomento Municipal</t>
  </si>
  <si>
    <t xml:space="preserve">VARIABLE 1.    </t>
  </si>
  <si>
    <t>VARIABLE 2</t>
  </si>
  <si>
    <t>VARIABLE 3</t>
  </si>
  <si>
    <t>Variable 4</t>
  </si>
  <si>
    <t>Variable 1.</t>
  </si>
  <si>
    <t>Variable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</si>
</sst>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 ;[Red]\-#,##0\ "/>
    <numFmt numFmtId="165" formatCode="0.000000%"/>
    <numFmt numFmtId="166" formatCode="0.000000000"/>
    <numFmt numFmtId="167" formatCode="#,##0.000000000"/>
    <numFmt numFmtId="168" formatCode="#,##0.00000000"/>
    <numFmt numFmtId="169" formatCode="#,##0.00000000000"/>
  </numFmts>
  <fonts count="48" x14ac:knownFonts="1">
    <font>
      <sz val="11"/>
      <color theme="1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sz val="7.5"/>
      <color indexed="8"/>
      <name val="Arial"/>
      <family val="2"/>
    </font>
    <font>
      <sz val="7"/>
      <name val="Arial"/>
      <family val="2"/>
    </font>
    <font>
      <sz val="6"/>
      <color theme="0"/>
      <name val="Arial"/>
      <family val="2"/>
    </font>
    <font>
      <sz val="7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7"/>
      <color theme="0"/>
      <name val="Arial"/>
      <family val="2"/>
    </font>
    <font>
      <sz val="8"/>
      <color theme="1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vertAlign val="subscript"/>
      <sz val="7"/>
      <color theme="0"/>
      <name val="Arial"/>
      <family val="2"/>
    </font>
    <font>
      <b/>
      <sz val="10"/>
      <color indexed="8"/>
      <name val="MS Sans Serif"/>
    </font>
    <font>
      <sz val="6"/>
      <color theme="1"/>
      <name val="Aptos Narrow"/>
      <family val="2"/>
      <scheme val="minor"/>
    </font>
    <font>
      <sz val="6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5"/>
      <color theme="0"/>
      <name val="Arial"/>
      <family val="2"/>
    </font>
    <font>
      <b/>
      <sz val="5"/>
      <color theme="0"/>
      <name val="Arial"/>
      <family val="2"/>
    </font>
    <font>
      <sz val="5"/>
      <color indexed="8"/>
      <name val="Arial"/>
      <family val="2"/>
    </font>
    <font>
      <sz val="4"/>
      <color indexed="8"/>
      <name val="Arial"/>
      <family val="2"/>
    </font>
    <font>
      <b/>
      <sz val="5"/>
      <name val="Arial"/>
      <family val="2"/>
    </font>
    <font>
      <b/>
      <sz val="5"/>
      <color indexed="8"/>
      <name val="Arial"/>
      <family val="2"/>
    </font>
    <font>
      <sz val="5"/>
      <color theme="1"/>
      <name val="Arial"/>
      <family val="2"/>
    </font>
    <font>
      <vertAlign val="subscript"/>
      <sz val="8"/>
      <color theme="0"/>
      <name val="Arial"/>
      <family val="2"/>
    </font>
    <font>
      <b/>
      <sz val="10"/>
      <color rgb="FF000000"/>
      <name val="Arial"/>
      <family val="2"/>
    </font>
    <font>
      <sz val="5"/>
      <color theme="0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</cellStyleXfs>
  <cellXfs count="298">
    <xf numFmtId="0" fontId="0" fillId="0" borderId="0" xfId="0"/>
    <xf numFmtId="0" fontId="14" fillId="3" borderId="0" xfId="5" applyFont="1" applyFill="1"/>
    <xf numFmtId="0" fontId="12" fillId="3" borderId="0" xfId="1" applyFont="1" applyFill="1"/>
    <xf numFmtId="0" fontId="16" fillId="3" borderId="0" xfId="5" applyFont="1" applyFill="1"/>
    <xf numFmtId="166" fontId="16" fillId="3" borderId="0" xfId="5" applyNumberFormat="1" applyFont="1" applyFill="1"/>
    <xf numFmtId="4" fontId="16" fillId="3" borderId="0" xfId="5" applyNumberFormat="1" applyFont="1" applyFill="1"/>
    <xf numFmtId="0" fontId="16" fillId="3" borderId="0" xfId="5" applyFont="1" applyFill="1" applyAlignment="1">
      <alignment horizontal="center" vertical="center"/>
    </xf>
    <xf numFmtId="4" fontId="16" fillId="3" borderId="0" xfId="5" applyNumberFormat="1" applyFont="1" applyFill="1" applyAlignment="1">
      <alignment horizontal="center"/>
    </xf>
    <xf numFmtId="0" fontId="16" fillId="3" borderId="0" xfId="5" quotePrefix="1" applyFont="1" applyFill="1" applyAlignment="1">
      <alignment horizontal="center" vertical="center"/>
    </xf>
    <xf numFmtId="2" fontId="16" fillId="3" borderId="0" xfId="5" applyNumberFormat="1" applyFont="1" applyFill="1"/>
    <xf numFmtId="168" fontId="16" fillId="3" borderId="0" xfId="5" applyNumberFormat="1" applyFont="1" applyFill="1"/>
    <xf numFmtId="0" fontId="18" fillId="3" borderId="0" xfId="5" applyFont="1" applyFill="1"/>
    <xf numFmtId="0" fontId="17" fillId="3" borderId="0" xfId="5" applyFont="1" applyFill="1"/>
    <xf numFmtId="0" fontId="16" fillId="3" borderId="0" xfId="4" applyFont="1" applyFill="1" applyAlignment="1">
      <alignment horizontal="left" vertical="center" wrapText="1" indent="1"/>
    </xf>
    <xf numFmtId="3" fontId="17" fillId="3" borderId="0" xfId="5" applyNumberFormat="1" applyFont="1" applyFill="1"/>
    <xf numFmtId="0" fontId="14" fillId="3" borderId="0" xfId="5" applyFont="1" applyFill="1" applyAlignment="1">
      <alignment horizontal="center" vertical="center" wrapText="1"/>
    </xf>
    <xf numFmtId="0" fontId="16" fillId="3" borderId="0" xfId="5" applyFont="1" applyFill="1" applyAlignment="1">
      <alignment vertical="center"/>
    </xf>
    <xf numFmtId="4" fontId="14" fillId="3" borderId="0" xfId="5" applyNumberFormat="1" applyFont="1" applyFill="1" applyAlignment="1">
      <alignment vertical="center"/>
    </xf>
    <xf numFmtId="0" fontId="14" fillId="3" borderId="0" xfId="5" applyFont="1" applyFill="1" applyAlignment="1">
      <alignment vertical="center"/>
    </xf>
    <xf numFmtId="0" fontId="16" fillId="3" borderId="3" xfId="5" applyFont="1" applyFill="1" applyBorder="1" applyAlignment="1">
      <alignment vertical="center"/>
    </xf>
    <xf numFmtId="166" fontId="16" fillId="3" borderId="3" xfId="5" applyNumberFormat="1" applyFont="1" applyFill="1" applyBorder="1" applyAlignment="1">
      <alignment vertical="center"/>
    </xf>
    <xf numFmtId="0" fontId="7" fillId="3" borderId="0" xfId="5" applyFont="1" applyFill="1"/>
    <xf numFmtId="0" fontId="7" fillId="3" borderId="0" xfId="5" applyFont="1" applyFill="1" applyAlignment="1">
      <alignment horizontal="center" vertical="center" wrapText="1"/>
    </xf>
    <xf numFmtId="4" fontId="8" fillId="3" borderId="0" xfId="5" applyNumberFormat="1" applyFont="1" applyFill="1"/>
    <xf numFmtId="4" fontId="7" fillId="3" borderId="0" xfId="5" applyNumberFormat="1" applyFont="1" applyFill="1"/>
    <xf numFmtId="0" fontId="20" fillId="3" borderId="0" xfId="5" applyFont="1" applyFill="1" applyAlignment="1">
      <alignment horizontal="center"/>
    </xf>
    <xf numFmtId="0" fontId="20" fillId="3" borderId="0" xfId="5" applyFont="1" applyFill="1"/>
    <xf numFmtId="4" fontId="20" fillId="3" borderId="0" xfId="5" applyNumberFormat="1" applyFont="1" applyFill="1"/>
    <xf numFmtId="0" fontId="8" fillId="3" borderId="0" xfId="5" applyFont="1" applyFill="1"/>
    <xf numFmtId="0" fontId="16" fillId="3" borderId="0" xfId="5" applyFont="1" applyFill="1" applyAlignment="1">
      <alignment horizontal="center"/>
    </xf>
    <xf numFmtId="167" fontId="16" fillId="3" borderId="0" xfId="5" applyNumberFormat="1" applyFont="1" applyFill="1"/>
    <xf numFmtId="167" fontId="16" fillId="3" borderId="3" xfId="5" applyNumberFormat="1" applyFont="1" applyFill="1" applyBorder="1" applyAlignment="1">
      <alignment vertical="center"/>
    </xf>
    <xf numFmtId="17" fontId="12" fillId="3" borderId="0" xfId="1" applyNumberFormat="1" applyFont="1" applyFill="1"/>
    <xf numFmtId="17" fontId="12" fillId="3" borderId="0" xfId="1" applyNumberFormat="1" applyFont="1" applyFill="1" applyAlignment="1">
      <alignment horizontal="center"/>
    </xf>
    <xf numFmtId="3" fontId="16" fillId="3" borderId="0" xfId="5" applyNumberFormat="1" applyFont="1" applyFill="1"/>
    <xf numFmtId="3" fontId="16" fillId="3" borderId="3" xfId="5" applyNumberFormat="1" applyFont="1" applyFill="1" applyBorder="1" applyAlignment="1">
      <alignment vertical="center"/>
    </xf>
    <xf numFmtId="0" fontId="12" fillId="3" borderId="0" xfId="1" applyFont="1" applyFill="1" applyAlignment="1">
      <alignment horizontal="center"/>
    </xf>
    <xf numFmtId="0" fontId="8" fillId="3" borderId="0" xfId="4" applyFont="1" applyFill="1" applyAlignment="1">
      <alignment horizontal="left" vertical="center" wrapText="1" indent="1"/>
    </xf>
    <xf numFmtId="4" fontId="8" fillId="3" borderId="0" xfId="4" applyNumberFormat="1" applyFont="1" applyFill="1" applyAlignment="1">
      <alignment horizontal="right" vertical="center" wrapText="1" indent="1"/>
    </xf>
    <xf numFmtId="166" fontId="8" fillId="3" borderId="0" xfId="5" applyNumberFormat="1" applyFont="1" applyFill="1"/>
    <xf numFmtId="3" fontId="8" fillId="3" borderId="0" xfId="5" applyNumberFormat="1" applyFont="1" applyFill="1" applyAlignment="1">
      <alignment horizontal="right"/>
    </xf>
    <xf numFmtId="3" fontId="8" fillId="3" borderId="0" xfId="5" applyNumberFormat="1" applyFont="1" applyFill="1"/>
    <xf numFmtId="0" fontId="8" fillId="3" borderId="0" xfId="5" applyFont="1" applyFill="1" applyAlignment="1">
      <alignment horizontal="center"/>
    </xf>
    <xf numFmtId="0" fontId="8" fillId="3" borderId="3" xfId="5" applyFont="1" applyFill="1" applyBorder="1" applyAlignment="1">
      <alignment vertical="center"/>
    </xf>
    <xf numFmtId="4" fontId="8" fillId="3" borderId="3" xfId="5" applyNumberFormat="1" applyFont="1" applyFill="1" applyBorder="1" applyAlignment="1">
      <alignment vertical="center"/>
    </xf>
    <xf numFmtId="167" fontId="8" fillId="3" borderId="3" xfId="5" applyNumberFormat="1" applyFont="1" applyFill="1" applyBorder="1" applyAlignment="1">
      <alignment vertical="center"/>
    </xf>
    <xf numFmtId="3" fontId="8" fillId="3" borderId="3" xfId="5" applyNumberFormat="1" applyFont="1" applyFill="1" applyBorder="1" applyAlignment="1">
      <alignment vertical="center"/>
    </xf>
    <xf numFmtId="166" fontId="8" fillId="3" borderId="3" xfId="5" applyNumberFormat="1" applyFont="1" applyFill="1" applyBorder="1" applyAlignment="1">
      <alignment vertical="center"/>
    </xf>
    <xf numFmtId="4" fontId="17" fillId="3" borderId="0" xfId="5" applyNumberFormat="1" applyFont="1" applyFill="1"/>
    <xf numFmtId="166" fontId="17" fillId="3" borderId="0" xfId="5" applyNumberFormat="1" applyFont="1" applyFill="1"/>
    <xf numFmtId="167" fontId="17" fillId="3" borderId="0" xfId="5" applyNumberFormat="1" applyFont="1" applyFill="1"/>
    <xf numFmtId="0" fontId="17" fillId="3" borderId="3" xfId="5" applyFont="1" applyFill="1" applyBorder="1" applyAlignment="1">
      <alignment vertical="center"/>
    </xf>
    <xf numFmtId="3" fontId="17" fillId="3" borderId="3" xfId="5" applyNumberFormat="1" applyFont="1" applyFill="1" applyBorder="1" applyAlignment="1">
      <alignment vertical="center"/>
    </xf>
    <xf numFmtId="167" fontId="17" fillId="3" borderId="3" xfId="5" applyNumberFormat="1" applyFont="1" applyFill="1" applyBorder="1" applyAlignment="1">
      <alignment vertical="center"/>
    </xf>
    <xf numFmtId="0" fontId="8" fillId="3" borderId="0" xfId="5" applyFont="1" applyFill="1" applyAlignment="1">
      <alignment horizontal="center" vertical="center"/>
    </xf>
    <xf numFmtId="0" fontId="0" fillId="3" borderId="0" xfId="0" applyFill="1"/>
    <xf numFmtId="0" fontId="8" fillId="3" borderId="0" xfId="2" applyFont="1" applyFill="1"/>
    <xf numFmtId="0" fontId="7" fillId="3" borderId="0" xfId="2" applyFont="1" applyFill="1"/>
    <xf numFmtId="0" fontId="1" fillId="3" borderId="0" xfId="0" quotePrefix="1" applyFont="1" applyFill="1" applyAlignment="1">
      <alignment horizontal="right"/>
    </xf>
    <xf numFmtId="0" fontId="1" fillId="3" borderId="0" xfId="0" applyFont="1" applyFill="1"/>
    <xf numFmtId="165" fontId="8" fillId="3" borderId="0" xfId="2" applyNumberFormat="1" applyFont="1" applyFill="1"/>
    <xf numFmtId="3" fontId="8" fillId="3" borderId="0" xfId="2" applyNumberFormat="1" applyFont="1" applyFill="1"/>
    <xf numFmtId="0" fontId="9" fillId="3" borderId="0" xfId="2" applyFont="1" applyFill="1"/>
    <xf numFmtId="3" fontId="9" fillId="3" borderId="0" xfId="2" applyNumberFormat="1" applyFont="1" applyFill="1"/>
    <xf numFmtId="0" fontId="8" fillId="3" borderId="0" xfId="2" applyFont="1" applyFill="1" applyAlignment="1">
      <alignment horizontal="right"/>
    </xf>
    <xf numFmtId="4" fontId="8" fillId="3" borderId="0" xfId="2" applyNumberFormat="1" applyFont="1" applyFill="1"/>
    <xf numFmtId="3" fontId="8" fillId="2" borderId="0" xfId="2" applyNumberFormat="1" applyFont="1" applyFill="1"/>
    <xf numFmtId="0" fontId="9" fillId="3" borderId="3" xfId="2" applyFont="1" applyFill="1" applyBorder="1" applyAlignment="1">
      <alignment horizontal="right"/>
    </xf>
    <xf numFmtId="0" fontId="9" fillId="3" borderId="3" xfId="2" applyFont="1" applyFill="1" applyBorder="1"/>
    <xf numFmtId="165" fontId="9" fillId="3" borderId="3" xfId="2" applyNumberFormat="1" applyFont="1" applyFill="1" applyBorder="1" applyAlignment="1">
      <alignment horizontal="right" vertical="center" wrapText="1"/>
    </xf>
    <xf numFmtId="3" fontId="9" fillId="3" borderId="3" xfId="2" applyNumberFormat="1" applyFont="1" applyFill="1" applyBorder="1" applyAlignment="1">
      <alignment horizontal="right" vertical="center" wrapText="1"/>
    </xf>
    <xf numFmtId="0" fontId="8" fillId="3" borderId="0" xfId="2" applyFont="1" applyFill="1" applyAlignment="1">
      <alignment vertical="center"/>
    </xf>
    <xf numFmtId="9" fontId="8" fillId="3" borderId="0" xfId="2" applyNumberFormat="1" applyFont="1" applyFill="1"/>
    <xf numFmtId="3" fontId="8" fillId="3" borderId="0" xfId="3" applyNumberFormat="1" applyFont="1" applyFill="1" applyAlignment="1">
      <alignment vertical="center"/>
    </xf>
    <xf numFmtId="0" fontId="7" fillId="3" borderId="0" xfId="5" applyFont="1" applyFill="1" applyAlignment="1">
      <alignment horizontal="center"/>
    </xf>
    <xf numFmtId="0" fontId="9" fillId="3" borderId="0" xfId="1" applyFont="1" applyFill="1"/>
    <xf numFmtId="17" fontId="9" fillId="3" borderId="0" xfId="1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3" fontId="1" fillId="3" borderId="0" xfId="0" applyNumberFormat="1" applyFont="1" applyFill="1"/>
    <xf numFmtId="164" fontId="1" fillId="3" borderId="0" xfId="0" applyNumberFormat="1" applyFont="1" applyFill="1"/>
    <xf numFmtId="0" fontId="23" fillId="4" borderId="2" xfId="2" applyFont="1" applyFill="1" applyBorder="1" applyAlignment="1">
      <alignment horizontal="center" vertical="center" wrapText="1"/>
    </xf>
    <xf numFmtId="164" fontId="8" fillId="3" borderId="0" xfId="2" applyNumberFormat="1" applyFont="1" applyFill="1"/>
    <xf numFmtId="16" fontId="11" fillId="3" borderId="0" xfId="1" applyNumberFormat="1" applyFont="1" applyFill="1" applyAlignment="1">
      <alignment horizontal="center" vertical="center" wrapText="1"/>
    </xf>
    <xf numFmtId="15" fontId="11" fillId="3" borderId="0" xfId="1" applyNumberFormat="1" applyFont="1" applyFill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 wrapText="1"/>
    </xf>
    <xf numFmtId="0" fontId="5" fillId="3" borderId="0" xfId="1" applyFill="1"/>
    <xf numFmtId="16" fontId="5" fillId="3" borderId="0" xfId="1" applyNumberFormat="1" applyFill="1" applyAlignment="1">
      <alignment horizontal="center"/>
    </xf>
    <xf numFmtId="16" fontId="11" fillId="3" borderId="0" xfId="0" applyNumberFormat="1" applyFont="1" applyFill="1" applyAlignment="1">
      <alignment horizontal="center"/>
    </xf>
    <xf numFmtId="16" fontId="5" fillId="2" borderId="0" xfId="1" applyNumberFormat="1" applyFill="1" applyAlignment="1">
      <alignment horizontal="center"/>
    </xf>
    <xf numFmtId="0" fontId="5" fillId="2" borderId="0" xfId="1" applyFill="1" applyAlignment="1">
      <alignment horizontal="center"/>
    </xf>
    <xf numFmtId="0" fontId="25" fillId="4" borderId="2" xfId="1" applyFont="1" applyFill="1" applyBorder="1" applyAlignment="1">
      <alignment horizontal="center" vertical="center" wrapText="1"/>
    </xf>
    <xf numFmtId="0" fontId="25" fillId="4" borderId="2" xfId="2" applyFont="1" applyFill="1" applyBorder="1" applyAlignment="1">
      <alignment horizontal="center" vertical="center" wrapText="1"/>
    </xf>
    <xf numFmtId="0" fontId="25" fillId="4" borderId="1" xfId="5" applyFont="1" applyFill="1" applyBorder="1" applyAlignment="1">
      <alignment horizontal="center" vertical="center"/>
    </xf>
    <xf numFmtId="4" fontId="25" fillId="4" borderId="1" xfId="5" applyNumberFormat="1" applyFont="1" applyFill="1" applyBorder="1" applyAlignment="1">
      <alignment horizontal="center" vertical="center" wrapText="1"/>
    </xf>
    <xf numFmtId="0" fontId="25" fillId="4" borderId="0" xfId="5" applyFont="1" applyFill="1" applyAlignment="1">
      <alignment horizontal="center" vertical="center"/>
    </xf>
    <xf numFmtId="4" fontId="25" fillId="4" borderId="0" xfId="5" applyNumberFormat="1" applyFont="1" applyFill="1" applyAlignment="1">
      <alignment horizontal="center" vertical="center" wrapText="1"/>
    </xf>
    <xf numFmtId="4" fontId="25" fillId="4" borderId="2" xfId="5" quotePrefix="1" applyNumberFormat="1" applyFont="1" applyFill="1" applyBorder="1" applyAlignment="1">
      <alignment horizontal="center" vertical="center" wrapText="1"/>
    </xf>
    <xf numFmtId="0" fontId="15" fillId="3" borderId="0" xfId="5" applyFont="1" applyFill="1"/>
    <xf numFmtId="0" fontId="22" fillId="4" borderId="0" xfId="5" applyFont="1" applyFill="1" applyAlignment="1">
      <alignment horizontal="center" vertical="center" wrapText="1"/>
    </xf>
    <xf numFmtId="0" fontId="22" fillId="4" borderId="0" xfId="5" applyFont="1" applyFill="1" applyAlignment="1">
      <alignment horizontal="center"/>
    </xf>
    <xf numFmtId="0" fontId="15" fillId="3" borderId="0" xfId="4" applyFont="1" applyFill="1" applyAlignment="1">
      <alignment horizontal="left" vertical="center" wrapText="1" indent="1"/>
    </xf>
    <xf numFmtId="4" fontId="15" fillId="3" borderId="0" xfId="5" applyNumberFormat="1" applyFont="1" applyFill="1"/>
    <xf numFmtId="167" fontId="15" fillId="3" borderId="0" xfId="5" applyNumberFormat="1" applyFont="1" applyFill="1"/>
    <xf numFmtId="166" fontId="15" fillId="3" borderId="0" xfId="5" applyNumberFormat="1" applyFont="1" applyFill="1"/>
    <xf numFmtId="4" fontId="15" fillId="3" borderId="4" xfId="5" applyNumberFormat="1" applyFont="1" applyFill="1" applyBorder="1"/>
    <xf numFmtId="4" fontId="15" fillId="3" borderId="3" xfId="5" applyNumberFormat="1" applyFont="1" applyFill="1" applyBorder="1" applyAlignment="1">
      <alignment vertical="center"/>
    </xf>
    <xf numFmtId="0" fontId="15" fillId="3" borderId="0" xfId="5" applyFont="1" applyFill="1" applyAlignment="1">
      <alignment vertical="center"/>
    </xf>
    <xf numFmtId="0" fontId="23" fillId="4" borderId="0" xfId="5" applyFont="1" applyFill="1" applyAlignment="1">
      <alignment horizontal="center" vertical="center" wrapText="1"/>
    </xf>
    <xf numFmtId="0" fontId="25" fillId="4" borderId="1" xfId="5" applyFont="1" applyFill="1" applyBorder="1" applyAlignment="1">
      <alignment horizontal="center" vertical="center" wrapText="1"/>
    </xf>
    <xf numFmtId="0" fontId="25" fillId="4" borderId="1" xfId="5" applyFont="1" applyFill="1" applyBorder="1" applyAlignment="1">
      <alignment horizontal="center" wrapText="1"/>
    </xf>
    <xf numFmtId="0" fontId="25" fillId="4" borderId="0" xfId="5" applyFont="1" applyFill="1" applyAlignment="1">
      <alignment horizontal="center" vertical="center" wrapText="1"/>
    </xf>
    <xf numFmtId="0" fontId="22" fillId="4" borderId="0" xfId="5" applyFont="1" applyFill="1" applyAlignment="1">
      <alignment horizontal="center" vertical="center"/>
    </xf>
    <xf numFmtId="0" fontId="22" fillId="4" borderId="2" xfId="5" quotePrefix="1" applyFont="1" applyFill="1" applyBorder="1" applyAlignment="1">
      <alignment horizontal="center"/>
    </xf>
    <xf numFmtId="0" fontId="22" fillId="4" borderId="2" xfId="5" quotePrefix="1" applyFont="1" applyFill="1" applyBorder="1" applyAlignment="1">
      <alignment horizontal="center" vertical="center" wrapText="1"/>
    </xf>
    <xf numFmtId="0" fontId="22" fillId="4" borderId="2" xfId="5" quotePrefix="1" applyFont="1" applyFill="1" applyBorder="1" applyAlignment="1">
      <alignment horizontal="center" vertical="center"/>
    </xf>
    <xf numFmtId="0" fontId="1" fillId="3" borderId="0" xfId="8" applyFont="1" applyFill="1"/>
    <xf numFmtId="0" fontId="9" fillId="3" borderId="0" xfId="1" applyFont="1" applyFill="1" applyAlignment="1">
      <alignment horizontal="center"/>
    </xf>
    <xf numFmtId="0" fontId="23" fillId="4" borderId="0" xfId="5" quotePrefix="1" applyFont="1" applyFill="1" applyAlignment="1">
      <alignment horizontal="center" vertical="center" wrapText="1"/>
    </xf>
    <xf numFmtId="0" fontId="8" fillId="3" borderId="4" xfId="4" applyFont="1" applyFill="1" applyBorder="1" applyAlignment="1">
      <alignment horizontal="left" vertical="center" wrapText="1" indent="1"/>
    </xf>
    <xf numFmtId="4" fontId="8" fillId="3" borderId="4" xfId="4" applyNumberFormat="1" applyFont="1" applyFill="1" applyBorder="1" applyAlignment="1">
      <alignment horizontal="right" vertical="center" wrapText="1" indent="1"/>
    </xf>
    <xf numFmtId="166" fontId="8" fillId="3" borderId="4" xfId="5" applyNumberFormat="1" applyFont="1" applyFill="1" applyBorder="1"/>
    <xf numFmtId="0" fontId="27" fillId="3" borderId="0" xfId="6" applyFont="1" applyFill="1"/>
    <xf numFmtId="0" fontId="2" fillId="3" borderId="0" xfId="6" applyFont="1" applyFill="1"/>
    <xf numFmtId="0" fontId="28" fillId="3" borderId="0" xfId="6" applyFont="1" applyFill="1"/>
    <xf numFmtId="0" fontId="4" fillId="3" borderId="0" xfId="6" applyFont="1" applyFill="1"/>
    <xf numFmtId="0" fontId="16" fillId="3" borderId="0" xfId="4" applyFont="1" applyFill="1" applyAlignment="1">
      <alignment horizontal="center" vertical="center" wrapText="1"/>
    </xf>
    <xf numFmtId="3" fontId="16" fillId="3" borderId="0" xfId="5" applyNumberFormat="1" applyFont="1" applyFill="1" applyAlignment="1">
      <alignment horizontal="right"/>
    </xf>
    <xf numFmtId="166" fontId="2" fillId="3" borderId="0" xfId="6" applyNumberFormat="1" applyFont="1" applyFill="1"/>
    <xf numFmtId="0" fontId="23" fillId="4" borderId="0" xfId="6" applyFont="1" applyFill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2" fillId="4" borderId="0" xfId="6" applyFont="1" applyFill="1" applyAlignment="1">
      <alignment horizontal="center"/>
    </xf>
    <xf numFmtId="0" fontId="22" fillId="4" borderId="0" xfId="6" applyFont="1" applyFill="1" applyAlignment="1">
      <alignment horizontal="center" vertical="center"/>
    </xf>
    <xf numFmtId="0" fontId="19" fillId="3" borderId="0" xfId="5" applyFont="1" applyFill="1" applyAlignment="1">
      <alignment horizontal="center" vertical="center" wrapText="1"/>
    </xf>
    <xf numFmtId="0" fontId="19" fillId="3" borderId="0" xfId="5" applyFont="1" applyFill="1"/>
    <xf numFmtId="4" fontId="24" fillId="4" borderId="1" xfId="5" applyNumberFormat="1" applyFont="1" applyFill="1" applyBorder="1" applyAlignment="1">
      <alignment horizontal="center" vertical="center" wrapText="1"/>
    </xf>
    <xf numFmtId="17" fontId="24" fillId="4" borderId="1" xfId="1" applyNumberFormat="1" applyFont="1" applyFill="1" applyBorder="1" applyAlignment="1">
      <alignment horizontal="center" vertical="center"/>
    </xf>
    <xf numFmtId="4" fontId="24" fillId="4" borderId="0" xfId="5" applyNumberFormat="1" applyFont="1" applyFill="1" applyAlignment="1">
      <alignment horizontal="center" vertical="center" wrapText="1"/>
    </xf>
    <xf numFmtId="4" fontId="24" fillId="4" borderId="2" xfId="5" quotePrefix="1" applyNumberFormat="1" applyFont="1" applyFill="1" applyBorder="1" applyAlignment="1">
      <alignment horizontal="center" vertical="center" wrapText="1"/>
    </xf>
    <xf numFmtId="0" fontId="24" fillId="4" borderId="0" xfId="5" applyFont="1" applyFill="1" applyAlignment="1">
      <alignment horizontal="center"/>
    </xf>
    <xf numFmtId="0" fontId="24" fillId="4" borderId="1" xfId="5" applyFont="1" applyFill="1" applyBorder="1" applyAlignment="1">
      <alignment horizontal="center" wrapText="1"/>
    </xf>
    <xf numFmtId="17" fontId="25" fillId="4" borderId="1" xfId="1" applyNumberFormat="1" applyFont="1" applyFill="1" applyBorder="1" applyAlignment="1">
      <alignment horizontal="center" vertical="center"/>
    </xf>
    <xf numFmtId="0" fontId="25" fillId="4" borderId="0" xfId="5" applyFont="1" applyFill="1" applyAlignment="1">
      <alignment horizontal="center"/>
    </xf>
    <xf numFmtId="0" fontId="25" fillId="4" borderId="2" xfId="5" quotePrefix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5" fillId="3" borderId="0" xfId="3" applyFill="1" applyAlignment="1">
      <alignment horizontal="center" vertical="center"/>
    </xf>
    <xf numFmtId="4" fontId="5" fillId="3" borderId="0" xfId="3" applyNumberFormat="1" applyFill="1" applyAlignment="1">
      <alignment vertical="center"/>
    </xf>
    <xf numFmtId="0" fontId="30" fillId="3" borderId="5" xfId="0" applyFont="1" applyFill="1" applyBorder="1" applyAlignment="1">
      <alignment vertical="center"/>
    </xf>
    <xf numFmtId="0" fontId="10" fillId="3" borderId="5" xfId="3" applyFont="1" applyFill="1" applyBorder="1" applyAlignment="1">
      <alignment horizontal="center" vertical="center"/>
    </xf>
    <xf numFmtId="169" fontId="10" fillId="3" borderId="5" xfId="3" applyNumberFormat="1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5" fillId="3" borderId="4" xfId="3" applyFill="1" applyBorder="1" applyAlignment="1">
      <alignment horizontal="center" vertical="center"/>
    </xf>
    <xf numFmtId="4" fontId="5" fillId="3" borderId="4" xfId="3" applyNumberForma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3" fontId="1" fillId="3" borderId="4" xfId="0" applyNumberFormat="1" applyFont="1" applyFill="1" applyBorder="1"/>
    <xf numFmtId="0" fontId="1" fillId="3" borderId="2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3" fillId="3" borderId="0" xfId="0" applyFont="1" applyFill="1"/>
    <xf numFmtId="0" fontId="23" fillId="4" borderId="2" xfId="0" applyFont="1" applyFill="1" applyBorder="1" applyAlignment="1">
      <alignment vertical="center"/>
    </xf>
    <xf numFmtId="164" fontId="1" fillId="3" borderId="4" xfId="0" applyNumberFormat="1" applyFont="1" applyFill="1" applyBorder="1"/>
    <xf numFmtId="164" fontId="1" fillId="3" borderId="3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31" fillId="3" borderId="0" xfId="0" applyFont="1" applyFill="1"/>
    <xf numFmtId="0" fontId="15" fillId="3" borderId="3" xfId="4" applyFont="1" applyFill="1" applyBorder="1" applyAlignment="1">
      <alignment horizontal="left" vertical="center" wrapText="1" indent="1"/>
    </xf>
    <xf numFmtId="0" fontId="32" fillId="3" borderId="0" xfId="0" applyFont="1" applyFill="1"/>
    <xf numFmtId="9" fontId="25" fillId="4" borderId="1" xfId="5" applyNumberFormat="1" applyFont="1" applyFill="1" applyBorder="1" applyAlignment="1">
      <alignment horizontal="center" vertical="center" wrapText="1"/>
    </xf>
    <xf numFmtId="166" fontId="15" fillId="3" borderId="0" xfId="5" applyNumberFormat="1" applyFont="1" applyFill="1" applyAlignment="1">
      <alignment horizontal="right"/>
    </xf>
    <xf numFmtId="0" fontId="22" fillId="4" borderId="2" xfId="5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23" fillId="4" borderId="0" xfId="2" applyFont="1" applyFill="1" applyAlignment="1">
      <alignment horizontal="center" vertical="center"/>
    </xf>
    <xf numFmtId="0" fontId="23" fillId="4" borderId="2" xfId="2" applyFont="1" applyFill="1" applyBorder="1" applyAlignment="1">
      <alignment horizontal="center" vertical="center"/>
    </xf>
    <xf numFmtId="0" fontId="23" fillId="4" borderId="0" xfId="2" applyFont="1" applyFill="1" applyAlignment="1">
      <alignment horizontal="center" vertical="center" wrapText="1"/>
    </xf>
    <xf numFmtId="0" fontId="25" fillId="4" borderId="1" xfId="5" applyFont="1" applyFill="1" applyBorder="1" applyAlignment="1">
      <alignment horizontal="center" vertical="center" wrapText="1"/>
    </xf>
    <xf numFmtId="0" fontId="25" fillId="4" borderId="0" xfId="5" applyFont="1" applyFill="1" applyAlignment="1">
      <alignment horizontal="center" vertical="center" wrapText="1"/>
    </xf>
    <xf numFmtId="0" fontId="25" fillId="4" borderId="2" xfId="5" applyFont="1" applyFill="1" applyBorder="1" applyAlignment="1">
      <alignment horizontal="center" vertical="center" wrapText="1"/>
    </xf>
    <xf numFmtId="0" fontId="25" fillId="4" borderId="1" xfId="5" applyFont="1" applyFill="1" applyBorder="1" applyAlignment="1">
      <alignment horizontal="center" vertical="center"/>
    </xf>
    <xf numFmtId="0" fontId="25" fillId="4" borderId="0" xfId="5" applyFont="1" applyFill="1" applyAlignment="1">
      <alignment horizontal="center" vertical="center"/>
    </xf>
    <xf numFmtId="0" fontId="25" fillId="4" borderId="2" xfId="5" applyFont="1" applyFill="1" applyBorder="1" applyAlignment="1">
      <alignment horizontal="center" vertical="center"/>
    </xf>
    <xf numFmtId="0" fontId="22" fillId="4" borderId="0" xfId="5" applyFont="1" applyFill="1" applyAlignment="1">
      <alignment horizontal="center" vertical="center" wrapText="1"/>
    </xf>
    <xf numFmtId="0" fontId="22" fillId="4" borderId="2" xfId="5" applyFont="1" applyFill="1" applyBorder="1" applyAlignment="1">
      <alignment horizontal="center" vertical="center" wrapText="1"/>
    </xf>
    <xf numFmtId="9" fontId="22" fillId="4" borderId="0" xfId="5" applyNumberFormat="1" applyFont="1" applyFill="1" applyAlignment="1">
      <alignment horizontal="center" wrapText="1"/>
    </xf>
    <xf numFmtId="0" fontId="23" fillId="4" borderId="0" xfId="5" applyFont="1" applyFill="1" applyAlignment="1">
      <alignment horizontal="center" vertical="center" wrapText="1"/>
    </xf>
    <xf numFmtId="4" fontId="23" fillId="4" borderId="0" xfId="5" applyNumberFormat="1" applyFont="1" applyFill="1" applyAlignment="1">
      <alignment horizontal="center" vertical="center" wrapText="1"/>
    </xf>
    <xf numFmtId="0" fontId="23" fillId="4" borderId="2" xfId="5" applyFont="1" applyFill="1" applyBorder="1" applyAlignment="1">
      <alignment horizontal="center" vertical="center" wrapText="1"/>
    </xf>
    <xf numFmtId="0" fontId="27" fillId="3" borderId="0" xfId="6" applyFont="1" applyFill="1" applyAlignment="1">
      <alignment horizontal="center" vertical="center" wrapText="1"/>
    </xf>
    <xf numFmtId="0" fontId="24" fillId="4" borderId="1" xfId="5" applyFont="1" applyFill="1" applyBorder="1" applyAlignment="1">
      <alignment horizontal="center" vertical="center" wrapText="1"/>
    </xf>
    <xf numFmtId="0" fontId="24" fillId="4" borderId="0" xfId="5" applyFont="1" applyFill="1" applyAlignment="1">
      <alignment horizontal="center" vertical="center" wrapText="1"/>
    </xf>
    <xf numFmtId="0" fontId="24" fillId="4" borderId="2" xfId="5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16" fillId="3" borderId="3" xfId="5" applyFont="1" applyFill="1" applyBorder="1"/>
    <xf numFmtId="0" fontId="34" fillId="4" borderId="1" xfId="5" applyFont="1" applyFill="1" applyBorder="1" applyAlignment="1">
      <alignment horizontal="center" vertical="center"/>
    </xf>
    <xf numFmtId="17" fontId="35" fillId="4" borderId="0" xfId="1" applyNumberFormat="1" applyFont="1" applyFill="1" applyAlignment="1">
      <alignment horizontal="center"/>
    </xf>
    <xf numFmtId="0" fontId="34" fillId="4" borderId="0" xfId="5" applyFont="1" applyFill="1" applyAlignment="1">
      <alignment horizontal="center" vertical="center"/>
    </xf>
    <xf numFmtId="0" fontId="34" fillId="4" borderId="0" xfId="5" applyFont="1" applyFill="1" applyAlignment="1">
      <alignment horizontal="center" vertical="center" wrapText="1"/>
    </xf>
    <xf numFmtId="0" fontId="34" fillId="4" borderId="0" xfId="5" applyFont="1" applyFill="1" applyAlignment="1">
      <alignment horizontal="center"/>
    </xf>
    <xf numFmtId="0" fontId="34" fillId="4" borderId="0" xfId="5" applyFont="1" applyFill="1" applyAlignment="1">
      <alignment horizontal="center" wrapText="1"/>
    </xf>
    <xf numFmtId="0" fontId="34" fillId="4" borderId="0" xfId="5" applyFont="1" applyFill="1" applyAlignment="1">
      <alignment horizontal="center" vertical="center" wrapText="1"/>
    </xf>
    <xf numFmtId="0" fontId="34" fillId="4" borderId="2" xfId="5" applyFont="1" applyFill="1" applyBorder="1" applyAlignment="1">
      <alignment horizontal="center" vertical="center"/>
    </xf>
    <xf numFmtId="0" fontId="34" fillId="4" borderId="2" xfId="5" quotePrefix="1" applyFont="1" applyFill="1" applyBorder="1" applyAlignment="1">
      <alignment horizontal="center" vertical="center" wrapText="1"/>
    </xf>
    <xf numFmtId="0" fontId="36" fillId="3" borderId="0" xfId="5" applyFont="1" applyFill="1"/>
    <xf numFmtId="0" fontId="36" fillId="3" borderId="0" xfId="4" applyFont="1" applyFill="1" applyAlignment="1">
      <alignment horizontal="left" vertical="center" wrapText="1" indent="1"/>
    </xf>
    <xf numFmtId="4" fontId="36" fillId="3" borderId="0" xfId="4" applyNumberFormat="1" applyFont="1" applyFill="1" applyAlignment="1">
      <alignment horizontal="right" vertical="center" wrapText="1" indent="1"/>
    </xf>
    <xf numFmtId="4" fontId="36" fillId="3" borderId="0" xfId="5" applyNumberFormat="1" applyFont="1" applyFill="1"/>
    <xf numFmtId="167" fontId="36" fillId="3" borderId="0" xfId="5" applyNumberFormat="1" applyFont="1" applyFill="1"/>
    <xf numFmtId="166" fontId="36" fillId="3" borderId="0" xfId="5" applyNumberFormat="1" applyFont="1" applyFill="1"/>
    <xf numFmtId="166" fontId="36" fillId="3" borderId="0" xfId="5" applyNumberFormat="1" applyFont="1" applyFill="1" applyAlignment="1">
      <alignment horizontal="right"/>
    </xf>
    <xf numFmtId="0" fontId="36" fillId="3" borderId="4" xfId="5" applyFont="1" applyFill="1" applyBorder="1"/>
    <xf numFmtId="0" fontId="36" fillId="3" borderId="4" xfId="4" applyFont="1" applyFill="1" applyBorder="1" applyAlignment="1">
      <alignment horizontal="left" vertical="center" wrapText="1" indent="1"/>
    </xf>
    <xf numFmtId="4" fontId="36" fillId="3" borderId="4" xfId="4" applyNumberFormat="1" applyFont="1" applyFill="1" applyBorder="1" applyAlignment="1">
      <alignment horizontal="right" vertical="center" wrapText="1" indent="1"/>
    </xf>
    <xf numFmtId="4" fontId="36" fillId="3" borderId="4" xfId="5" applyNumberFormat="1" applyFont="1" applyFill="1" applyBorder="1"/>
    <xf numFmtId="167" fontId="36" fillId="3" borderId="4" xfId="5" applyNumberFormat="1" applyFont="1" applyFill="1" applyBorder="1"/>
    <xf numFmtId="166" fontId="36" fillId="3" borderId="4" xfId="5" applyNumberFormat="1" applyFont="1" applyFill="1" applyBorder="1"/>
    <xf numFmtId="0" fontId="36" fillId="3" borderId="3" xfId="5" applyFont="1" applyFill="1" applyBorder="1" applyAlignment="1">
      <alignment vertical="center"/>
    </xf>
    <xf numFmtId="4" fontId="36" fillId="3" borderId="3" xfId="5" applyNumberFormat="1" applyFont="1" applyFill="1" applyBorder="1" applyAlignment="1">
      <alignment vertical="center"/>
    </xf>
    <xf numFmtId="167" fontId="36" fillId="3" borderId="3" xfId="5" applyNumberFormat="1" applyFont="1" applyFill="1" applyBorder="1" applyAlignment="1">
      <alignment vertical="center"/>
    </xf>
    <xf numFmtId="0" fontId="36" fillId="3" borderId="0" xfId="4" applyFont="1" applyFill="1" applyAlignment="1">
      <alignment horizontal="left" vertical="center" wrapText="1"/>
    </xf>
    <xf numFmtId="0" fontId="34" fillId="4" borderId="0" xfId="5" applyFont="1" applyFill="1" applyBorder="1" applyAlignment="1">
      <alignment horizontal="center" vertical="center"/>
    </xf>
    <xf numFmtId="17" fontId="35" fillId="4" borderId="0" xfId="1" applyNumberFormat="1" applyFont="1" applyFill="1" applyBorder="1" applyAlignment="1">
      <alignment horizontal="center"/>
    </xf>
    <xf numFmtId="0" fontId="35" fillId="4" borderId="0" xfId="5" applyFont="1" applyFill="1" applyBorder="1"/>
    <xf numFmtId="0" fontId="34" fillId="4" borderId="0" xfId="5" applyFont="1" applyFill="1" applyBorder="1" applyAlignment="1">
      <alignment horizontal="center" vertical="center" wrapText="1"/>
    </xf>
    <xf numFmtId="9" fontId="34" fillId="4" borderId="0" xfId="5" applyNumberFormat="1" applyFont="1" applyFill="1" applyBorder="1" applyAlignment="1">
      <alignment horizontal="center" wrapText="1"/>
    </xf>
    <xf numFmtId="0" fontId="35" fillId="4" borderId="0" xfId="5" applyFont="1" applyFill="1" applyBorder="1" applyAlignment="1">
      <alignment horizontal="center"/>
    </xf>
    <xf numFmtId="0" fontId="34" fillId="4" borderId="0" xfId="5" applyFont="1" applyFill="1" applyBorder="1" applyAlignment="1">
      <alignment horizontal="center"/>
    </xf>
    <xf numFmtId="0" fontId="34" fillId="4" borderId="0" xfId="5" applyFont="1" applyFill="1" applyBorder="1" applyAlignment="1">
      <alignment horizontal="center" wrapText="1"/>
    </xf>
    <xf numFmtId="0" fontId="34" fillId="4" borderId="0" xfId="5" applyFont="1" applyFill="1" applyBorder="1" applyAlignment="1">
      <alignment horizontal="center" vertical="center" wrapText="1"/>
    </xf>
    <xf numFmtId="0" fontId="34" fillId="4" borderId="0" xfId="5" applyFont="1" applyFill="1" applyBorder="1"/>
    <xf numFmtId="0" fontId="37" fillId="3" borderId="0" xfId="5" applyFont="1" applyFill="1"/>
    <xf numFmtId="0" fontId="37" fillId="3" borderId="0" xfId="4" applyFont="1" applyFill="1" applyAlignment="1">
      <alignment horizontal="left" vertical="center" wrapText="1" indent="1"/>
    </xf>
    <xf numFmtId="4" fontId="37" fillId="3" borderId="0" xfId="4" applyNumberFormat="1" applyFont="1" applyFill="1" applyAlignment="1">
      <alignment horizontal="right" vertical="center" wrapText="1" indent="1"/>
    </xf>
    <xf numFmtId="4" fontId="37" fillId="3" borderId="0" xfId="5" applyNumberFormat="1" applyFont="1" applyFill="1"/>
    <xf numFmtId="167" fontId="37" fillId="3" borderId="0" xfId="5" applyNumberFormat="1" applyFont="1" applyFill="1"/>
    <xf numFmtId="166" fontId="37" fillId="3" borderId="0" xfId="5" applyNumberFormat="1" applyFont="1" applyFill="1"/>
    <xf numFmtId="166" fontId="37" fillId="3" borderId="0" xfId="5" applyNumberFormat="1" applyFont="1" applyFill="1" applyAlignment="1">
      <alignment horizontal="right"/>
    </xf>
    <xf numFmtId="0" fontId="22" fillId="4" borderId="0" xfId="5" applyFont="1" applyFill="1" applyAlignment="1">
      <alignment horizontal="center" vertical="center"/>
    </xf>
    <xf numFmtId="0" fontId="39" fillId="3" borderId="0" xfId="5" applyFont="1" applyFill="1"/>
    <xf numFmtId="17" fontId="38" fillId="3" borderId="0" xfId="1" applyNumberFormat="1" applyFont="1" applyFill="1" applyAlignment="1">
      <alignment horizontal="center"/>
    </xf>
    <xf numFmtId="9" fontId="34" fillId="4" borderId="0" xfId="5" applyNumberFormat="1" applyFont="1" applyFill="1" applyAlignment="1">
      <alignment horizontal="center" wrapText="1"/>
    </xf>
    <xf numFmtId="0" fontId="34" fillId="4" borderId="2" xfId="5" quotePrefix="1" applyFont="1" applyFill="1" applyBorder="1" applyAlignment="1">
      <alignment horizontal="center"/>
    </xf>
    <xf numFmtId="0" fontId="34" fillId="4" borderId="2" xfId="5" applyFont="1" applyFill="1" applyBorder="1" applyAlignment="1">
      <alignment horizontal="center" vertical="center" wrapText="1"/>
    </xf>
    <xf numFmtId="3" fontId="36" fillId="3" borderId="0" xfId="5" applyNumberFormat="1" applyFont="1" applyFill="1"/>
    <xf numFmtId="3" fontId="40" fillId="3" borderId="0" xfId="5" applyNumberFormat="1" applyFont="1" applyFill="1" applyAlignment="1">
      <alignment vertical="center"/>
    </xf>
    <xf numFmtId="167" fontId="40" fillId="3" borderId="0" xfId="5" applyNumberFormat="1" applyFont="1" applyFill="1" applyAlignment="1">
      <alignment vertical="center"/>
    </xf>
    <xf numFmtId="3" fontId="36" fillId="3" borderId="3" xfId="5" applyNumberFormat="1" applyFont="1" applyFill="1" applyBorder="1" applyAlignment="1">
      <alignment vertical="center"/>
    </xf>
    <xf numFmtId="166" fontId="36" fillId="3" borderId="3" xfId="5" applyNumberFormat="1" applyFont="1" applyFill="1" applyBorder="1" applyAlignment="1">
      <alignment vertical="center"/>
    </xf>
    <xf numFmtId="0" fontId="10" fillId="3" borderId="0" xfId="1" applyFont="1" applyFill="1"/>
    <xf numFmtId="17" fontId="10" fillId="3" borderId="0" xfId="1" applyNumberFormat="1" applyFont="1" applyFill="1"/>
    <xf numFmtId="0" fontId="22" fillId="4" borderId="1" xfId="5" applyFont="1" applyFill="1" applyBorder="1" applyAlignment="1">
      <alignment horizontal="center" vertical="center" wrapText="1"/>
    </xf>
    <xf numFmtId="17" fontId="22" fillId="4" borderId="1" xfId="1" applyNumberFormat="1" applyFont="1" applyFill="1" applyBorder="1" applyAlignment="1">
      <alignment horizontal="center"/>
    </xf>
    <xf numFmtId="0" fontId="22" fillId="4" borderId="0" xfId="5" applyFont="1" applyFill="1" applyAlignment="1">
      <alignment horizontal="center"/>
    </xf>
    <xf numFmtId="0" fontId="22" fillId="4" borderId="2" xfId="5" applyFont="1" applyFill="1" applyBorder="1" applyAlignment="1">
      <alignment horizontal="center"/>
    </xf>
    <xf numFmtId="166" fontId="15" fillId="3" borderId="0" xfId="4" applyNumberFormat="1" applyFont="1" applyFill="1" applyAlignment="1">
      <alignment horizontal="right" vertical="center" wrapText="1" indent="1"/>
    </xf>
    <xf numFmtId="0" fontId="15" fillId="3" borderId="3" xfId="5" applyFont="1" applyFill="1" applyBorder="1"/>
    <xf numFmtId="166" fontId="15" fillId="3" borderId="3" xfId="5" applyNumberFormat="1" applyFont="1" applyFill="1" applyBorder="1"/>
    <xf numFmtId="167" fontId="15" fillId="3" borderId="3" xfId="5" applyNumberFormat="1" applyFont="1" applyFill="1" applyBorder="1"/>
    <xf numFmtId="0" fontId="23" fillId="4" borderId="0" xfId="5" applyFont="1" applyFill="1" applyBorder="1" applyAlignment="1">
      <alignment horizontal="center" vertical="center" wrapText="1"/>
    </xf>
    <xf numFmtId="4" fontId="23" fillId="4" borderId="0" xfId="5" applyNumberFormat="1" applyFont="1" applyFill="1" applyBorder="1" applyAlignment="1">
      <alignment horizontal="center" vertical="center" wrapText="1"/>
    </xf>
    <xf numFmtId="0" fontId="23" fillId="4" borderId="0" xfId="5" quotePrefix="1" applyFont="1" applyFill="1" applyBorder="1" applyAlignment="1">
      <alignment horizontal="center" vertical="center" wrapText="1"/>
    </xf>
    <xf numFmtId="0" fontId="23" fillId="4" borderId="0" xfId="5" applyFont="1" applyFill="1" applyBorder="1" applyAlignment="1">
      <alignment horizontal="center" vertical="center" wrapText="1"/>
    </xf>
    <xf numFmtId="0" fontId="23" fillId="4" borderId="2" xfId="5" quotePrefix="1" applyFont="1" applyFill="1" applyBorder="1" applyAlignment="1">
      <alignment horizontal="center" vertical="center" wrapText="1"/>
    </xf>
    <xf numFmtId="0" fontId="15" fillId="3" borderId="0" xfId="4" applyFont="1" applyFill="1" applyAlignment="1">
      <alignment horizontal="center" vertical="center" wrapText="1"/>
    </xf>
    <xf numFmtId="0" fontId="15" fillId="3" borderId="4" xfId="4" applyFont="1" applyFill="1" applyBorder="1" applyAlignment="1">
      <alignment horizontal="center" vertical="center" wrapText="1"/>
    </xf>
    <xf numFmtId="0" fontId="15" fillId="3" borderId="0" xfId="5" applyFont="1" applyFill="1" applyAlignment="1">
      <alignment horizontal="center"/>
    </xf>
    <xf numFmtId="0" fontId="15" fillId="3" borderId="3" xfId="5" applyFont="1" applyFill="1" applyBorder="1" applyAlignment="1">
      <alignment horizontal="center" vertical="center"/>
    </xf>
    <xf numFmtId="0" fontId="25" fillId="4" borderId="2" xfId="5" quotePrefix="1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25" fillId="4" borderId="0" xfId="6" applyFont="1" applyFill="1" applyBorder="1" applyAlignment="1">
      <alignment horizontal="center"/>
    </xf>
    <xf numFmtId="0" fontId="25" fillId="4" borderId="0" xfId="5" applyFont="1" applyFill="1" applyBorder="1" applyAlignment="1">
      <alignment horizontal="center" vertical="center" wrapText="1"/>
    </xf>
    <xf numFmtId="0" fontId="16" fillId="3" borderId="3" xfId="5" applyFont="1" applyFill="1" applyBorder="1" applyAlignment="1">
      <alignment horizontal="center"/>
    </xf>
    <xf numFmtId="0" fontId="18" fillId="3" borderId="0" xfId="5" applyFont="1" applyFill="1" applyAlignment="1"/>
    <xf numFmtId="0" fontId="42" fillId="3" borderId="0" xfId="5" applyFont="1" applyFill="1"/>
    <xf numFmtId="0" fontId="44" fillId="3" borderId="0" xfId="0" applyFont="1" applyFill="1"/>
    <xf numFmtId="0" fontId="43" fillId="3" borderId="0" xfId="0" applyFont="1" applyFill="1"/>
    <xf numFmtId="0" fontId="23" fillId="4" borderId="0" xfId="3" applyFont="1" applyFill="1" applyAlignment="1">
      <alignment horizontal="center" vertical="center"/>
    </xf>
    <xf numFmtId="4" fontId="23" fillId="4" borderId="2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/>
    <xf numFmtId="4" fontId="8" fillId="3" borderId="0" xfId="0" applyNumberFormat="1" applyFont="1" applyFill="1" applyAlignment="1">
      <alignment horizontal="right" vertical="center"/>
    </xf>
    <xf numFmtId="4" fontId="21" fillId="3" borderId="0" xfId="1" applyNumberFormat="1" applyFont="1" applyFill="1" applyAlignment="1">
      <alignment horizontal="right" vertical="center"/>
    </xf>
    <xf numFmtId="4" fontId="1" fillId="3" borderId="0" xfId="5" applyNumberFormat="1" applyFont="1" applyFill="1"/>
    <xf numFmtId="4" fontId="1" fillId="3" borderId="0" xfId="7" applyNumberFormat="1" applyFont="1" applyFill="1" applyBorder="1" applyAlignment="1">
      <alignment horizontal="right" vertical="center" wrapText="1"/>
    </xf>
    <xf numFmtId="4" fontId="8" fillId="3" borderId="0" xfId="5" applyNumberFormat="1" applyFont="1" applyFill="1" applyAlignment="1">
      <alignment vertical="top"/>
    </xf>
    <xf numFmtId="4" fontId="21" fillId="3" borderId="0" xfId="1" applyNumberFormat="1" applyFont="1" applyFill="1" applyAlignment="1">
      <alignment horizontal="right"/>
    </xf>
    <xf numFmtId="4" fontId="21" fillId="3" borderId="0" xfId="7" applyNumberFormat="1" applyFont="1" applyFill="1" applyBorder="1" applyAlignment="1">
      <alignment horizontal="right" vertical="center"/>
    </xf>
    <xf numFmtId="0" fontId="8" fillId="3" borderId="3" xfId="4" applyFont="1" applyFill="1" applyBorder="1" applyAlignment="1">
      <alignment horizontal="left" vertical="center" wrapText="1" indent="1"/>
    </xf>
    <xf numFmtId="4" fontId="8" fillId="3" borderId="3" xfId="3" applyNumberFormat="1" applyFont="1" applyFill="1" applyBorder="1" applyAlignment="1">
      <alignment vertical="center"/>
    </xf>
    <xf numFmtId="0" fontId="23" fillId="4" borderId="2" xfId="3" applyFont="1" applyFill="1" applyBorder="1" applyAlignment="1">
      <alignment horizontal="center" vertical="center" wrapText="1"/>
    </xf>
    <xf numFmtId="0" fontId="45" fillId="3" borderId="0" xfId="0" applyFont="1" applyFill="1"/>
    <xf numFmtId="0" fontId="45" fillId="3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8" fillId="3" borderId="3" xfId="4" applyFont="1" applyFill="1" applyBorder="1" applyAlignment="1">
      <alignment vertical="center" wrapText="1"/>
    </xf>
    <xf numFmtId="4" fontId="8" fillId="3" borderId="3" xfId="9" applyNumberFormat="1" applyFont="1" applyFill="1" applyBorder="1" applyAlignment="1">
      <alignment vertical="center"/>
    </xf>
    <xf numFmtId="0" fontId="21" fillId="3" borderId="0" xfId="3" applyFont="1" applyFill="1"/>
    <xf numFmtId="4" fontId="21" fillId="3" borderId="0" xfId="3" applyNumberFormat="1" applyFont="1" applyFill="1"/>
    <xf numFmtId="4" fontId="23" fillId="4" borderId="5" xfId="0" applyNumberFormat="1" applyFont="1" applyFill="1" applyBorder="1" applyAlignment="1">
      <alignment horizontal="center" vertical="center" wrapText="1"/>
    </xf>
    <xf numFmtId="0" fontId="46" fillId="3" borderId="0" xfId="0" applyFont="1" applyFill="1"/>
    <xf numFmtId="0" fontId="47" fillId="4" borderId="4" xfId="0" applyFont="1" applyFill="1" applyBorder="1" applyAlignment="1">
      <alignment horizontal="center" vertical="center"/>
    </xf>
  </cellXfs>
  <cellStyles count="10">
    <cellStyle name="Millares" xfId="7" builtinId="3"/>
    <cellStyle name="Normal" xfId="0" builtinId="0"/>
    <cellStyle name="Normal 2" xfId="1" xr:uid="{B6C77790-9DC6-4AD1-97F1-E27DAEF39964}"/>
    <cellStyle name="Normal 3" xfId="3" xr:uid="{096A243B-D28B-4B1F-934D-23BFD9DBE046}"/>
    <cellStyle name="Normal 3 3 2" xfId="9" xr:uid="{27C97FAA-8503-4B9A-A432-E8FD7651F8A0}"/>
    <cellStyle name="Normal 4" xfId="5" xr:uid="{DD657A4C-08B8-4924-85DB-80BA5CF28D95}"/>
    <cellStyle name="Normal 9" xfId="6" xr:uid="{1BDA4D21-4411-4399-A1D9-F5F599ACB727}"/>
    <cellStyle name="Normal 9 2" xfId="8" xr:uid="{1ADE8E2D-1BD0-4634-8EA9-33A498F6245B}"/>
    <cellStyle name="Normal_COEFICIENTES DE PARTICIPACIONES 2011" xfId="2" xr:uid="{BEDA79C9-3047-4635-A588-E64260BB66B5}"/>
    <cellStyle name="Normal_PROYECTO RAMO 33 2011 (SEDESORE)" xfId="4" xr:uid="{0E5514EE-BA61-44F6-A7B7-AAE24AC7E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66674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80F5B11-CE9B-4C1D-9216-C7835E943C40}"/>
            </a:ext>
          </a:extLst>
        </xdr:cNvPr>
        <xdr:cNvSpPr txBox="1">
          <a:spLocks noChangeArrowheads="1"/>
        </xdr:cNvSpPr>
      </xdr:nvSpPr>
      <xdr:spPr bwMode="auto">
        <a:xfrm>
          <a:off x="200025" y="734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52</xdr:row>
      <xdr:rowOff>0</xdr:rowOff>
    </xdr:from>
    <xdr:ext cx="76200" cy="203899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2CCEA94-C5F2-4481-AFFE-B10CB6310E5B}"/>
            </a:ext>
          </a:extLst>
        </xdr:cNvPr>
        <xdr:cNvSpPr txBox="1">
          <a:spLocks noChangeArrowheads="1"/>
        </xdr:cNvSpPr>
      </xdr:nvSpPr>
      <xdr:spPr bwMode="auto">
        <a:xfrm>
          <a:off x="201801" y="7515064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76200" cy="203899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7D1F722-27B6-4FCF-889C-FE328E389651}"/>
            </a:ext>
          </a:extLst>
        </xdr:cNvPr>
        <xdr:cNvSpPr txBox="1">
          <a:spLocks noChangeArrowheads="1"/>
        </xdr:cNvSpPr>
      </xdr:nvSpPr>
      <xdr:spPr bwMode="auto">
        <a:xfrm>
          <a:off x="201801" y="7515064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66674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5D0CFA-A28F-46B2-8ABF-3B4DF7AB240E}"/>
            </a:ext>
          </a:extLst>
        </xdr:cNvPr>
        <xdr:cNvSpPr txBox="1">
          <a:spLocks noChangeArrowheads="1"/>
        </xdr:cNvSpPr>
      </xdr:nvSpPr>
      <xdr:spPr bwMode="auto">
        <a:xfrm>
          <a:off x="323850" y="7067550"/>
          <a:ext cx="7620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66675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AE5F097-422C-46DC-A539-FC4B2BDD68AB}"/>
            </a:ext>
          </a:extLst>
        </xdr:cNvPr>
        <xdr:cNvSpPr txBox="1">
          <a:spLocks noChangeArrowheads="1"/>
        </xdr:cNvSpPr>
      </xdr:nvSpPr>
      <xdr:spPr bwMode="auto">
        <a:xfrm>
          <a:off x="323850" y="7067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66674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BE472AE-7BA0-423C-9028-65E757C1EC72}"/>
            </a:ext>
          </a:extLst>
        </xdr:cNvPr>
        <xdr:cNvSpPr txBox="1">
          <a:spLocks noChangeArrowheads="1"/>
        </xdr:cNvSpPr>
      </xdr:nvSpPr>
      <xdr:spPr bwMode="auto">
        <a:xfrm>
          <a:off x="200025" y="6991350"/>
          <a:ext cx="7620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52</xdr:row>
      <xdr:rowOff>0</xdr:rowOff>
    </xdr:from>
    <xdr:ext cx="76200" cy="203899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1B678C5-E778-4E71-860A-B251DC2A823A}"/>
            </a:ext>
          </a:extLst>
        </xdr:cNvPr>
        <xdr:cNvSpPr txBox="1">
          <a:spLocks noChangeArrowheads="1"/>
        </xdr:cNvSpPr>
      </xdr:nvSpPr>
      <xdr:spPr bwMode="auto">
        <a:xfrm>
          <a:off x="200025" y="7124700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76200" cy="203899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9798CB6-21B9-4B58-8DFD-F5DCBC8F3CEA}"/>
            </a:ext>
          </a:extLst>
        </xdr:cNvPr>
        <xdr:cNvSpPr txBox="1">
          <a:spLocks noChangeArrowheads="1"/>
        </xdr:cNvSpPr>
      </xdr:nvSpPr>
      <xdr:spPr bwMode="auto">
        <a:xfrm>
          <a:off x="200025" y="7258050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20AE88-A55E-4C99-BCBD-496CFA497E85}"/>
            </a:ext>
          </a:extLst>
        </xdr:cNvPr>
        <xdr:cNvSpPr txBox="1">
          <a:spLocks noChangeArrowheads="1"/>
        </xdr:cNvSpPr>
      </xdr:nvSpPr>
      <xdr:spPr bwMode="auto">
        <a:xfrm>
          <a:off x="323850" y="7067550"/>
          <a:ext cx="7620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66676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E2C005C-A4A8-470A-88CA-E3D13EE155FF}"/>
            </a:ext>
          </a:extLst>
        </xdr:cNvPr>
        <xdr:cNvSpPr txBox="1">
          <a:spLocks noChangeArrowheads="1"/>
        </xdr:cNvSpPr>
      </xdr:nvSpPr>
      <xdr:spPr bwMode="auto">
        <a:xfrm>
          <a:off x="323850" y="7067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66674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2BD2450-A87C-4D8D-8FF5-51D540C83EAB}"/>
            </a:ext>
          </a:extLst>
        </xdr:cNvPr>
        <xdr:cNvSpPr txBox="1">
          <a:spLocks noChangeArrowheads="1"/>
        </xdr:cNvSpPr>
      </xdr:nvSpPr>
      <xdr:spPr bwMode="auto">
        <a:xfrm>
          <a:off x="200025" y="6991350"/>
          <a:ext cx="7620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52</xdr:row>
      <xdr:rowOff>0</xdr:rowOff>
    </xdr:from>
    <xdr:ext cx="76200" cy="203899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74B195C-E0BE-42B9-A8DB-8A3F204C7DB9}"/>
            </a:ext>
          </a:extLst>
        </xdr:cNvPr>
        <xdr:cNvSpPr txBox="1">
          <a:spLocks noChangeArrowheads="1"/>
        </xdr:cNvSpPr>
      </xdr:nvSpPr>
      <xdr:spPr bwMode="auto">
        <a:xfrm>
          <a:off x="200025" y="7124700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76200" cy="203899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6DB10A3-B223-4C75-9DF6-ED2D76DCF01B}"/>
            </a:ext>
          </a:extLst>
        </xdr:cNvPr>
        <xdr:cNvSpPr txBox="1">
          <a:spLocks noChangeArrowheads="1"/>
        </xdr:cNvSpPr>
      </xdr:nvSpPr>
      <xdr:spPr bwMode="auto">
        <a:xfrm>
          <a:off x="200025" y="7258050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76200</xdr:colOff>
      <xdr:row>52</xdr:row>
      <xdr:rowOff>57149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1FC3D2C-34B9-4E1D-963C-5BEA221FD893}"/>
            </a:ext>
          </a:extLst>
        </xdr:cNvPr>
        <xdr:cNvSpPr txBox="1">
          <a:spLocks noChangeArrowheads="1"/>
        </xdr:cNvSpPr>
      </xdr:nvSpPr>
      <xdr:spPr bwMode="auto">
        <a:xfrm>
          <a:off x="200025" y="6991350"/>
          <a:ext cx="7620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52</xdr:row>
      <xdr:rowOff>0</xdr:rowOff>
    </xdr:from>
    <xdr:ext cx="76200" cy="203899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ACD9D23-32DA-477E-A8B5-15BB3F2333AC}"/>
            </a:ext>
          </a:extLst>
        </xdr:cNvPr>
        <xdr:cNvSpPr txBox="1">
          <a:spLocks noChangeArrowheads="1"/>
        </xdr:cNvSpPr>
      </xdr:nvSpPr>
      <xdr:spPr bwMode="auto">
        <a:xfrm>
          <a:off x="200025" y="7124700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76200" cy="203899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8F37D51-A984-4E2D-9C58-98F4D27B26A5}"/>
            </a:ext>
          </a:extLst>
        </xdr:cNvPr>
        <xdr:cNvSpPr txBox="1">
          <a:spLocks noChangeArrowheads="1"/>
        </xdr:cNvSpPr>
      </xdr:nvSpPr>
      <xdr:spPr bwMode="auto">
        <a:xfrm>
          <a:off x="200025" y="7258050"/>
          <a:ext cx="76200" cy="20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74</xdr:row>
      <xdr:rowOff>66675</xdr:rowOff>
    </xdr:from>
    <xdr:to>
      <xdr:col>13</xdr:col>
      <xdr:colOff>351503</xdr:colOff>
      <xdr:row>109</xdr:row>
      <xdr:rowOff>123825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B6CC03D-0CA8-B996-A514-C68D3D2F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210550"/>
          <a:ext cx="6962775" cy="572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52</xdr:row>
      <xdr:rowOff>67752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AD524-C6F9-463D-888A-6A7B2E8FB497}"/>
            </a:ext>
          </a:extLst>
        </xdr:cNvPr>
        <xdr:cNvSpPr txBox="1">
          <a:spLocks noChangeArrowheads="1"/>
        </xdr:cNvSpPr>
      </xdr:nvSpPr>
      <xdr:spPr bwMode="auto">
        <a:xfrm>
          <a:off x="0" y="9096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76200</xdr:colOff>
      <xdr:row>114</xdr:row>
      <xdr:rowOff>28847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625D2CB-A5D3-4BCC-B2AF-9E8C7EDE58D3}"/>
            </a:ext>
          </a:extLst>
        </xdr:cNvPr>
        <xdr:cNvSpPr txBox="1">
          <a:spLocks noChangeArrowheads="1"/>
        </xdr:cNvSpPr>
      </xdr:nvSpPr>
      <xdr:spPr bwMode="auto">
        <a:xfrm>
          <a:off x="0" y="9153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76200</xdr:colOff>
      <xdr:row>176</xdr:row>
      <xdr:rowOff>28845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3BC3019-DED1-428E-B371-F77F658F689C}"/>
            </a:ext>
          </a:extLst>
        </xdr:cNvPr>
        <xdr:cNvSpPr txBox="1">
          <a:spLocks noChangeArrowheads="1"/>
        </xdr:cNvSpPr>
      </xdr:nvSpPr>
      <xdr:spPr bwMode="auto">
        <a:xfrm>
          <a:off x="0" y="9096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76200</xdr:colOff>
      <xdr:row>238</xdr:row>
      <xdr:rowOff>28846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63541DA-F4C7-4D89-B921-62763463C454}"/>
            </a:ext>
          </a:extLst>
        </xdr:cNvPr>
        <xdr:cNvSpPr txBox="1">
          <a:spLocks noChangeArrowheads="1"/>
        </xdr:cNvSpPr>
      </xdr:nvSpPr>
      <xdr:spPr bwMode="auto">
        <a:xfrm>
          <a:off x="0" y="9096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76200</xdr:colOff>
      <xdr:row>300</xdr:row>
      <xdr:rowOff>28847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22D3986-48A5-4A97-AEDD-5290B9311604}"/>
            </a:ext>
          </a:extLst>
        </xdr:cNvPr>
        <xdr:cNvSpPr txBox="1">
          <a:spLocks noChangeArrowheads="1"/>
        </xdr:cNvSpPr>
      </xdr:nvSpPr>
      <xdr:spPr bwMode="auto">
        <a:xfrm>
          <a:off x="0" y="9096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76200</xdr:colOff>
      <xdr:row>362</xdr:row>
      <xdr:rowOff>28845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3BCC54E-5152-4834-9B7B-0E642AD0CDE7}"/>
            </a:ext>
          </a:extLst>
        </xdr:cNvPr>
        <xdr:cNvSpPr txBox="1">
          <a:spLocks noChangeArrowheads="1"/>
        </xdr:cNvSpPr>
      </xdr:nvSpPr>
      <xdr:spPr bwMode="auto">
        <a:xfrm>
          <a:off x="0" y="9096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76200</xdr:colOff>
      <xdr:row>424</xdr:row>
      <xdr:rowOff>28846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986721B-8E8C-4BA5-9589-0B2F95263F00}"/>
            </a:ext>
          </a:extLst>
        </xdr:cNvPr>
        <xdr:cNvSpPr txBox="1">
          <a:spLocks noChangeArrowheads="1"/>
        </xdr:cNvSpPr>
      </xdr:nvSpPr>
      <xdr:spPr bwMode="auto">
        <a:xfrm>
          <a:off x="0" y="8658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112</xdr:row>
      <xdr:rowOff>0</xdr:rowOff>
    </xdr:from>
    <xdr:ext cx="76200" cy="295597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57AACE9-825F-42EB-B9F1-273FD16F565B}"/>
            </a:ext>
          </a:extLst>
        </xdr:cNvPr>
        <xdr:cNvSpPr txBox="1">
          <a:spLocks noChangeArrowheads="1"/>
        </xdr:cNvSpPr>
      </xdr:nvSpPr>
      <xdr:spPr bwMode="auto">
        <a:xfrm>
          <a:off x="0" y="5513199"/>
          <a:ext cx="76200" cy="29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174</xdr:row>
      <xdr:rowOff>0</xdr:rowOff>
    </xdr:from>
    <xdr:ext cx="76200" cy="295597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A32B220-C9DC-4C83-9D9C-D7A8FACF612F}"/>
            </a:ext>
          </a:extLst>
        </xdr:cNvPr>
        <xdr:cNvSpPr txBox="1">
          <a:spLocks noChangeArrowheads="1"/>
        </xdr:cNvSpPr>
      </xdr:nvSpPr>
      <xdr:spPr bwMode="auto">
        <a:xfrm>
          <a:off x="0" y="5513199"/>
          <a:ext cx="76200" cy="29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</xdr:row>
      <xdr:rowOff>0</xdr:rowOff>
    </xdr:from>
    <xdr:ext cx="76200" cy="295597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1EE1640-03CF-41FB-8041-CBA245E16DC7}"/>
            </a:ext>
          </a:extLst>
        </xdr:cNvPr>
        <xdr:cNvSpPr txBox="1">
          <a:spLocks noChangeArrowheads="1"/>
        </xdr:cNvSpPr>
      </xdr:nvSpPr>
      <xdr:spPr bwMode="auto">
        <a:xfrm>
          <a:off x="0" y="5513199"/>
          <a:ext cx="76200" cy="29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lpfinanzas-my.sharepoint.com/personal/sefin_rocio_tapia_slp_gob_mx/Documents/Documentos/2026/COEFICIENTES%202026_enero.xlsx" TargetMode="External"/><Relationship Id="rId1" Type="http://schemas.openxmlformats.org/officeDocument/2006/relationships/externalLinkPath" Target="COEFICIENTES%202026_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i,t componente poblacional"/>
      <sheetName val="C2i,t Eficiencia Recaudator2024"/>
      <sheetName val="C3i,t Carencia Municipal"/>
      <sheetName val="C4i,t Componente Compensatorio"/>
      <sheetName val="Coeficiente art. 22"/>
      <sheetName val="COEF art 23 jun"/>
      <sheetName val="COEFICIENTE IEPS GAS art. 24 "/>
      <sheetName val="VILLA DE POZOS coeficientes"/>
    </sheetNames>
    <sheetDataSet>
      <sheetData sheetId="0">
        <row r="8">
          <cell r="E8">
            <v>6.7229927841389245E-3</v>
          </cell>
        </row>
        <row r="9">
          <cell r="E9">
            <v>2.7584325300158918E-3</v>
          </cell>
        </row>
        <row r="10">
          <cell r="E10">
            <v>1.7134879732696017E-2</v>
          </cell>
        </row>
        <row r="11">
          <cell r="E11">
            <v>1.4219126195187891E-3</v>
          </cell>
        </row>
        <row r="12">
          <cell r="E12">
            <v>1.1531204657268744E-2</v>
          </cell>
        </row>
        <row r="13">
          <cell r="E13">
            <v>6.4902002122416294E-3</v>
          </cell>
        </row>
        <row r="14">
          <cell r="E14">
            <v>3.3940944386669524E-3</v>
          </cell>
        </row>
        <row r="15">
          <cell r="E15">
            <v>7.0298396140674744E-3</v>
          </cell>
        </row>
        <row r="16">
          <cell r="E16">
            <v>7.8217595504304176E-3</v>
          </cell>
        </row>
        <row r="17">
          <cell r="E17">
            <v>1.789349296927457E-3</v>
          </cell>
        </row>
        <row r="18">
          <cell r="E18">
            <v>1.0743182313433762E-2</v>
          </cell>
        </row>
        <row r="19">
          <cell r="E19">
            <v>1.7045235104552921E-2</v>
          </cell>
        </row>
        <row r="20">
          <cell r="E20">
            <v>6.3555915393896018E-2</v>
          </cell>
        </row>
        <row r="21">
          <cell r="E21">
            <v>5.5487544534423717E-3</v>
          </cell>
        </row>
        <row r="22">
          <cell r="E22">
            <v>7.7292803095397123E-3</v>
          </cell>
        </row>
        <row r="23">
          <cell r="E23">
            <v>1.4491603345551695E-2</v>
          </cell>
        </row>
        <row r="24">
          <cell r="E24">
            <v>8.9003297008952067E-3</v>
          </cell>
        </row>
        <row r="25">
          <cell r="E25">
            <v>5.4332439839773518E-3</v>
          </cell>
        </row>
        <row r="26">
          <cell r="E26">
            <v>1.9321429140882025E-3</v>
          </cell>
        </row>
        <row r="27">
          <cell r="E27">
            <v>3.6211823524096867E-2</v>
          </cell>
        </row>
        <row r="28">
          <cell r="E28">
            <v>2.0717121592485441E-2</v>
          </cell>
        </row>
        <row r="29">
          <cell r="E29">
            <v>6.7449610329328854E-3</v>
          </cell>
        </row>
        <row r="30">
          <cell r="E30">
            <v>5.4215512063934693E-3</v>
          </cell>
        </row>
        <row r="31">
          <cell r="E31">
            <v>3.4703809542369485E-2</v>
          </cell>
        </row>
        <row r="32">
          <cell r="E32">
            <v>1.1022037342479684E-2</v>
          </cell>
        </row>
        <row r="33">
          <cell r="E33">
            <v>3.3242920997571092E-3</v>
          </cell>
        </row>
        <row r="34">
          <cell r="E34">
            <v>3.6194461521017766E-3</v>
          </cell>
        </row>
        <row r="35">
          <cell r="E35">
            <v>0.32311325518069772</v>
          </cell>
        </row>
        <row r="36">
          <cell r="E36">
            <v>6.5437035278527273E-3</v>
          </cell>
        </row>
        <row r="37">
          <cell r="E37">
            <v>1.693326790102241E-3</v>
          </cell>
        </row>
        <row r="38">
          <cell r="E38">
            <v>5.2954109391249197E-3</v>
          </cell>
        </row>
        <row r="39">
          <cell r="E39">
            <v>4.3096743561442889E-3</v>
          </cell>
        </row>
        <row r="40">
          <cell r="E40">
            <v>1.4130544546825144E-2</v>
          </cell>
        </row>
        <row r="41">
          <cell r="E41">
            <v>3.8214123103688363E-3</v>
          </cell>
        </row>
        <row r="42">
          <cell r="E42">
            <v>0.11766194054045435</v>
          </cell>
        </row>
        <row r="43">
          <cell r="E43">
            <v>1.0340667303273446E-2</v>
          </cell>
        </row>
        <row r="44">
          <cell r="E44">
            <v>3.3674136461800938E-2</v>
          </cell>
        </row>
        <row r="45">
          <cell r="E45">
            <v>5.083877962834684E-3</v>
          </cell>
        </row>
        <row r="46">
          <cell r="E46">
            <v>4.8199046507137024E-3</v>
          </cell>
        </row>
        <row r="47">
          <cell r="E47">
            <v>1.3098745506695887E-2</v>
          </cell>
        </row>
        <row r="48">
          <cell r="E48">
            <v>7.1928298470549257E-3</v>
          </cell>
        </row>
        <row r="49">
          <cell r="E49">
            <v>6.4515786135554724E-3</v>
          </cell>
        </row>
        <row r="50">
          <cell r="E50">
            <v>4.7649840287288005E-3</v>
          </cell>
        </row>
        <row r="51">
          <cell r="E51">
            <v>2.8225656434305193E-3</v>
          </cell>
        </row>
        <row r="52">
          <cell r="E52">
            <v>2.6776460667090676E-3</v>
          </cell>
        </row>
        <row r="53">
          <cell r="E53">
            <v>5.0271857078825269E-3</v>
          </cell>
        </row>
        <row r="54">
          <cell r="E54">
            <v>6.1149683497770399E-3</v>
          </cell>
        </row>
        <row r="55">
          <cell r="E55">
            <v>6.4508699603685708E-3</v>
          </cell>
        </row>
        <row r="56">
          <cell r="E56">
            <v>3.2870878074447562E-3</v>
          </cell>
        </row>
        <row r="57">
          <cell r="E57">
            <v>5.4771804815652728E-3</v>
          </cell>
        </row>
        <row r="58">
          <cell r="E58">
            <v>1.8772222921033003E-3</v>
          </cell>
        </row>
        <row r="59">
          <cell r="E59">
            <v>1.3602243595989731E-2</v>
          </cell>
        </row>
        <row r="60">
          <cell r="E60">
            <v>1.8748128712678336E-2</v>
          </cell>
        </row>
        <row r="61">
          <cell r="E61">
            <v>9.7035880882485812E-3</v>
          </cell>
        </row>
        <row r="62">
          <cell r="E62">
            <v>3.650981218918914E-3</v>
          </cell>
        </row>
        <row r="63">
          <cell r="E63">
            <v>1.7624559084845275E-2</v>
          </cell>
        </row>
        <row r="64">
          <cell r="E64">
            <v>7.4263310721391232E-3</v>
          </cell>
        </row>
        <row r="65">
          <cell r="E65">
            <v>1.0274053903704661E-2</v>
          </cell>
        </row>
      </sheetData>
      <sheetData sheetId="1">
        <row r="11">
          <cell r="K11">
            <v>1.6159010595342468E-2</v>
          </cell>
        </row>
        <row r="12">
          <cell r="K12">
            <v>1.2419980980386615E-2</v>
          </cell>
        </row>
        <row r="13">
          <cell r="K13">
            <v>1.8464262487772214E-2</v>
          </cell>
        </row>
        <row r="14">
          <cell r="K14">
            <v>1.5070133353801656E-2</v>
          </cell>
        </row>
        <row r="15">
          <cell r="K15">
            <v>1.695361476540275E-2</v>
          </cell>
        </row>
        <row r="16">
          <cell r="K16">
            <v>2.200947767987383E-2</v>
          </cell>
        </row>
        <row r="17">
          <cell r="K17">
            <v>1.5597753384405536E-2</v>
          </cell>
        </row>
        <row r="18">
          <cell r="K18">
            <v>2.2571791852603783E-2</v>
          </cell>
        </row>
        <row r="19">
          <cell r="K19">
            <v>2.2193820406616951E-2</v>
          </cell>
        </row>
        <row r="20">
          <cell r="K20">
            <v>1.2437171791224975E-2</v>
          </cell>
        </row>
        <row r="21">
          <cell r="K21">
            <v>2.0663544341587438E-2</v>
          </cell>
        </row>
        <row r="22">
          <cell r="K22">
            <v>2.0497827128876708E-2</v>
          </cell>
        </row>
        <row r="23">
          <cell r="K23">
            <v>2.1346232833461164E-2</v>
          </cell>
        </row>
        <row r="24">
          <cell r="K24">
            <v>1.4035878908592005E-2</v>
          </cell>
        </row>
        <row r="25">
          <cell r="K25">
            <v>1.7856637596312182E-2</v>
          </cell>
        </row>
        <row r="26">
          <cell r="K26">
            <v>1.775010344662083E-2</v>
          </cell>
        </row>
        <row r="27">
          <cell r="K27">
            <v>1.6255337917823354E-2</v>
          </cell>
        </row>
        <row r="28">
          <cell r="K28">
            <v>1.42103054487379E-2</v>
          </cell>
        </row>
        <row r="29">
          <cell r="K29">
            <v>1.6378962359617673E-2</v>
          </cell>
        </row>
        <row r="30">
          <cell r="K30">
            <v>1.9199050810233917E-2</v>
          </cell>
        </row>
        <row r="31">
          <cell r="K31">
            <v>1.4738781883173124E-2</v>
          </cell>
        </row>
        <row r="32">
          <cell r="K32">
            <v>1.5514832559652202E-2</v>
          </cell>
        </row>
        <row r="33">
          <cell r="K33">
            <v>1.61423303231981E-2</v>
          </cell>
        </row>
        <row r="34">
          <cell r="K34">
            <v>2.1222756344364765E-2</v>
          </cell>
        </row>
        <row r="35">
          <cell r="K35">
            <v>1.7891006835370194E-2</v>
          </cell>
        </row>
        <row r="36">
          <cell r="K36">
            <v>1.4061435137173487E-2</v>
          </cell>
        </row>
        <row r="37">
          <cell r="K37">
            <v>1.8545333486808615E-2</v>
          </cell>
        </row>
        <row r="38">
          <cell r="K38">
            <v>1.9162639876270836E-2</v>
          </cell>
        </row>
        <row r="39">
          <cell r="K39">
            <v>1.4128586004383128E-2</v>
          </cell>
        </row>
        <row r="40">
          <cell r="K40">
            <v>1.2518831037694158E-2</v>
          </cell>
        </row>
        <row r="41">
          <cell r="K41">
            <v>1.6988899292596085E-2</v>
          </cell>
        </row>
        <row r="42">
          <cell r="K42">
            <v>1.4406329275632335E-2</v>
          </cell>
        </row>
        <row r="43">
          <cell r="K43">
            <v>2.0422135904964563E-2</v>
          </cell>
        </row>
        <row r="44">
          <cell r="K44">
            <v>1.202467407601022E-2</v>
          </cell>
        </row>
        <row r="45">
          <cell r="K45">
            <v>2.0102181146206839E-2</v>
          </cell>
        </row>
        <row r="46">
          <cell r="K46">
            <v>1.4500658848119984E-2</v>
          </cell>
        </row>
        <row r="47">
          <cell r="K47">
            <v>2.3163124891937791E-2</v>
          </cell>
        </row>
        <row r="48">
          <cell r="K48">
            <v>1.3251670371586036E-2</v>
          </cell>
        </row>
        <row r="49">
          <cell r="K49">
            <v>1.9697279826749192E-2</v>
          </cell>
        </row>
        <row r="50">
          <cell r="K50">
            <v>1.9821937800254683E-2</v>
          </cell>
        </row>
        <row r="51">
          <cell r="K51">
            <v>1.5951484227228318E-2</v>
          </cell>
        </row>
        <row r="52">
          <cell r="K52">
            <v>1.5758793276177026E-2</v>
          </cell>
        </row>
        <row r="53">
          <cell r="K53">
            <v>1.6289447442572217E-2</v>
          </cell>
        </row>
        <row r="54">
          <cell r="K54">
            <v>2.0169494642817178E-2</v>
          </cell>
        </row>
        <row r="55">
          <cell r="K55">
            <v>1.469406338989813E-2</v>
          </cell>
        </row>
        <row r="56">
          <cell r="K56">
            <v>1.6228637912397023E-2</v>
          </cell>
        </row>
        <row r="57">
          <cell r="K57">
            <v>1.6342342733140065E-2</v>
          </cell>
        </row>
        <row r="58">
          <cell r="K58">
            <v>2.0787911863225601E-2</v>
          </cell>
        </row>
        <row r="59">
          <cell r="K59">
            <v>2.1995795567107936E-2</v>
          </cell>
        </row>
        <row r="60">
          <cell r="K60">
            <v>1.7327886235054851E-2</v>
          </cell>
        </row>
        <row r="61">
          <cell r="K61">
            <v>6.8315804204715077E-3</v>
          </cell>
        </row>
        <row r="62">
          <cell r="K62">
            <v>1.5222429573090258E-2</v>
          </cell>
        </row>
        <row r="63">
          <cell r="K63">
            <v>2.1354101097301254E-2</v>
          </cell>
        </row>
        <row r="64">
          <cell r="K64">
            <v>1.9354600866975585E-2</v>
          </cell>
        </row>
        <row r="65">
          <cell r="K65">
            <v>2.1814428519875254E-2</v>
          </cell>
        </row>
        <row r="66">
          <cell r="K66">
            <v>1.5170868998806639E-2</v>
          </cell>
        </row>
        <row r="67">
          <cell r="K67">
            <v>1.7306922308062939E-2</v>
          </cell>
        </row>
        <row r="68">
          <cell r="K68">
            <v>1.7022887914357746E-2</v>
          </cell>
        </row>
      </sheetData>
      <sheetData sheetId="2">
        <row r="11">
          <cell r="J11">
            <v>8.9101717606098474E-3</v>
          </cell>
        </row>
        <row r="12">
          <cell r="J12">
            <v>6.2483414472295912E-3</v>
          </cell>
        </row>
        <row r="13">
          <cell r="J13">
            <v>4.9311564811608179E-2</v>
          </cell>
        </row>
        <row r="14">
          <cell r="J14">
            <v>2.0363170528550265E-3</v>
          </cell>
        </row>
        <row r="15">
          <cell r="J15">
            <v>2.5430583478451368E-2</v>
          </cell>
        </row>
        <row r="16">
          <cell r="J16">
            <v>6.1808685371742018E-3</v>
          </cell>
        </row>
        <row r="17">
          <cell r="J17">
            <v>4.509555857565367E-3</v>
          </cell>
        </row>
        <row r="18">
          <cell r="J18">
            <v>5.8764074710751435E-3</v>
          </cell>
        </row>
        <row r="19">
          <cell r="J19">
            <v>9.0253123050964452E-3</v>
          </cell>
        </row>
        <row r="20">
          <cell r="J20">
            <v>9.6104234098305663E-4</v>
          </cell>
        </row>
        <row r="21">
          <cell r="J21">
            <v>1.9392422453369352E-2</v>
          </cell>
        </row>
        <row r="22">
          <cell r="J22">
            <v>1.5658585084697973E-2</v>
          </cell>
        </row>
        <row r="23">
          <cell r="J23">
            <v>6.2831854443349933E-2</v>
          </cell>
        </row>
        <row r="24">
          <cell r="J24">
            <v>1.2598432467196568E-2</v>
          </cell>
        </row>
        <row r="25">
          <cell r="J25">
            <v>9.1423211604218391E-3</v>
          </cell>
        </row>
        <row r="26">
          <cell r="J26">
            <v>2.0441978104335456E-2</v>
          </cell>
        </row>
        <row r="27">
          <cell r="J27">
            <v>2.4345155534691552E-2</v>
          </cell>
        </row>
        <row r="28">
          <cell r="J28">
            <v>1.2479964217203904E-2</v>
          </cell>
        </row>
        <row r="29">
          <cell r="J29">
            <v>3.7819881193880099E-3</v>
          </cell>
        </row>
        <row r="30">
          <cell r="J30">
            <v>2.29326028083928E-2</v>
          </cell>
        </row>
        <row r="31">
          <cell r="J31">
            <v>2.6063227253932723E-2</v>
          </cell>
        </row>
        <row r="32">
          <cell r="J32">
            <v>8.4296567828300011E-3</v>
          </cell>
        </row>
        <row r="33">
          <cell r="J33">
            <v>9.3467727727541989E-3</v>
          </cell>
        </row>
        <row r="34">
          <cell r="J34">
            <v>4.3381660021284171E-2</v>
          </cell>
        </row>
        <row r="35">
          <cell r="J35">
            <v>9.2491613213789344E-3</v>
          </cell>
        </row>
        <row r="36">
          <cell r="J36">
            <v>8.513184169963408E-3</v>
          </cell>
        </row>
        <row r="37">
          <cell r="J37">
            <v>3.9927946606785076E-3</v>
          </cell>
        </row>
        <row r="38">
          <cell r="J38">
            <v>0.10587650776140056</v>
          </cell>
        </row>
        <row r="39">
          <cell r="J39">
            <v>1.6073425732452049E-2</v>
          </cell>
        </row>
        <row r="40">
          <cell r="J40">
            <v>2.1283708979956593E-3</v>
          </cell>
        </row>
        <row r="41">
          <cell r="J41">
            <v>1.1227258068892815E-2</v>
          </cell>
        </row>
        <row r="42">
          <cell r="J42">
            <v>1.1561311839233153E-2</v>
          </cell>
        </row>
        <row r="43">
          <cell r="J43">
            <v>1.8555870656936365E-2</v>
          </cell>
        </row>
        <row r="44">
          <cell r="J44">
            <v>5.2222720171044516E-3</v>
          </cell>
        </row>
        <row r="45">
          <cell r="J45">
            <v>4.2672994688288897E-2</v>
          </cell>
        </row>
        <row r="46">
          <cell r="J46">
            <v>2.0805350671437003E-2</v>
          </cell>
        </row>
        <row r="47">
          <cell r="J47">
            <v>7.5539726418531017E-2</v>
          </cell>
        </row>
        <row r="48">
          <cell r="J48">
            <v>1.2249373906410762E-2</v>
          </cell>
        </row>
        <row r="49">
          <cell r="J49">
            <v>1.0704236650626737E-2</v>
          </cell>
        </row>
        <row r="50">
          <cell r="J50">
            <v>2.545121332616403E-2</v>
          </cell>
        </row>
        <row r="51">
          <cell r="J51">
            <v>1.6570244099424595E-2</v>
          </cell>
        </row>
        <row r="52">
          <cell r="J52">
            <v>1.5441952942995423E-2</v>
          </cell>
        </row>
        <row r="53">
          <cell r="J53">
            <v>9.3734952609988865E-3</v>
          </cell>
        </row>
        <row r="54">
          <cell r="J54">
            <v>4.095942060297242E-3</v>
          </cell>
        </row>
        <row r="55">
          <cell r="J55">
            <v>3.2178036646214074E-3</v>
          </cell>
        </row>
        <row r="56">
          <cell r="J56">
            <v>6.3771429905838464E-3</v>
          </cell>
        </row>
        <row r="57">
          <cell r="J57">
            <v>7.2897267242282536E-3</v>
          </cell>
        </row>
        <row r="58">
          <cell r="J58">
            <v>9.4556509781909617E-3</v>
          </cell>
        </row>
        <row r="59">
          <cell r="J59">
            <v>6.0638752956801434E-3</v>
          </cell>
        </row>
        <row r="60">
          <cell r="J60">
            <v>7.0270482602260136E-3</v>
          </cell>
        </row>
        <row r="61">
          <cell r="J61">
            <v>1.2139632678074019E-3</v>
          </cell>
        </row>
        <row r="62">
          <cell r="J62">
            <v>1.602356726268812E-2</v>
          </cell>
        </row>
        <row r="63">
          <cell r="J63">
            <v>1.8954816482176378E-2</v>
          </cell>
        </row>
        <row r="64">
          <cell r="J64">
            <v>1.0850423568257057E-2</v>
          </cell>
        </row>
        <row r="65">
          <cell r="J65">
            <v>6.8063520304598689E-3</v>
          </cell>
        </row>
        <row r="66">
          <cell r="J66">
            <v>4.0840224229578982E-2</v>
          </cell>
        </row>
        <row r="67">
          <cell r="J67">
            <v>8.6016036123991273E-3</v>
          </cell>
        </row>
        <row r="68">
          <cell r="J68">
            <v>2.2656328195395217E-2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C420-41B0-4801-8667-B5985BDEFC52}">
  <sheetPr>
    <pageSetUpPr fitToPage="1"/>
  </sheetPr>
  <dimension ref="A1:K69"/>
  <sheetViews>
    <sheetView zoomScale="118" zoomScaleNormal="118" workbookViewId="0">
      <selection activeCell="A4" sqref="A4:H69"/>
    </sheetView>
  </sheetViews>
  <sheetFormatPr baseColWidth="10" defaultRowHeight="9" x14ac:dyDescent="0.15"/>
  <cols>
    <col min="1" max="1" width="3" style="64" customWidth="1"/>
    <col min="2" max="2" width="19.5703125" style="56" customWidth="1"/>
    <col min="3" max="8" width="10.7109375" style="56" customWidth="1"/>
    <col min="9" max="16384" width="11.42578125" style="56"/>
  </cols>
  <sheetData>
    <row r="1" spans="1:8" x14ac:dyDescent="0.15">
      <c r="A1" s="170" t="s">
        <v>20</v>
      </c>
      <c r="B1" s="170"/>
      <c r="C1" s="170"/>
      <c r="D1" s="170"/>
      <c r="E1" s="170"/>
      <c r="F1" s="170"/>
      <c r="G1" s="170"/>
      <c r="H1" s="170"/>
    </row>
    <row r="2" spans="1:8" x14ac:dyDescent="0.15">
      <c r="A2" s="170" t="s">
        <v>190</v>
      </c>
      <c r="B2" s="170"/>
      <c r="C2" s="170"/>
      <c r="D2" s="170"/>
      <c r="E2" s="170"/>
      <c r="F2" s="170"/>
      <c r="G2" s="170"/>
      <c r="H2" s="170"/>
    </row>
    <row r="3" spans="1:8" x14ac:dyDescent="0.15">
      <c r="A3" s="170"/>
      <c r="B3" s="170"/>
    </row>
    <row r="4" spans="1:8" s="57" customFormat="1" ht="20.25" customHeight="1" x14ac:dyDescent="0.15">
      <c r="A4" s="171" t="s">
        <v>21</v>
      </c>
      <c r="B4" s="171"/>
      <c r="C4" s="173" t="s">
        <v>22</v>
      </c>
      <c r="D4" s="173"/>
      <c r="E4" s="173" t="s">
        <v>2</v>
      </c>
      <c r="F4" s="173"/>
      <c r="G4" s="173" t="s">
        <v>194</v>
      </c>
      <c r="H4" s="173"/>
    </row>
    <row r="5" spans="1:8" s="57" customFormat="1" ht="20.25" customHeight="1" thickBot="1" x14ac:dyDescent="0.2">
      <c r="A5" s="172"/>
      <c r="B5" s="172"/>
      <c r="C5" s="80" t="s">
        <v>23</v>
      </c>
      <c r="D5" s="80" t="s">
        <v>191</v>
      </c>
      <c r="E5" s="80" t="s">
        <v>23</v>
      </c>
      <c r="F5" s="80" t="s">
        <v>191</v>
      </c>
      <c r="G5" s="80" t="s">
        <v>23</v>
      </c>
      <c r="H5" s="80" t="s">
        <v>191</v>
      </c>
    </row>
    <row r="6" spans="1:8" ht="11.1" customHeight="1" thickTop="1" x14ac:dyDescent="0.15">
      <c r="A6" s="58">
        <v>1</v>
      </c>
      <c r="B6" s="59" t="s">
        <v>24</v>
      </c>
      <c r="C6" s="60">
        <f>+D6/$D$65</f>
        <v>7.5386777369053819E-3</v>
      </c>
      <c r="D6" s="61">
        <v>32251476.670000002</v>
      </c>
      <c r="E6" s="60">
        <f>+F6/$F$65</f>
        <v>8.7172573386054518E-3</v>
      </c>
      <c r="F6" s="61">
        <v>8812042.4300000016</v>
      </c>
      <c r="G6" s="60">
        <f>+H6/$H$65</f>
        <v>1.8279379377999214E-2</v>
      </c>
      <c r="H6" s="61">
        <v>3394642.7100000004</v>
      </c>
    </row>
    <row r="7" spans="1:8" ht="11.1" customHeight="1" x14ac:dyDescent="0.15">
      <c r="A7" s="58">
        <v>2</v>
      </c>
      <c r="B7" s="59" t="s">
        <v>25</v>
      </c>
      <c r="C7" s="60">
        <f t="shared" ref="C7:C64" si="0">+D7/$D$65</f>
        <v>4.1682763069324077E-3</v>
      </c>
      <c r="D7" s="61">
        <v>17832446.32</v>
      </c>
      <c r="E7" s="60">
        <f t="shared" ref="E7:E64" si="1">+F7/$F$65</f>
        <v>5.130303287937908E-3</v>
      </c>
      <c r="F7" s="61">
        <v>5186086.459999999</v>
      </c>
      <c r="G7" s="60">
        <f t="shared" ref="G7:G64" si="2">+H7/$H$65</f>
        <v>9.9597596889521335E-3</v>
      </c>
      <c r="H7" s="61">
        <v>1849615.6199999999</v>
      </c>
    </row>
    <row r="8" spans="1:8" ht="11.1" customHeight="1" x14ac:dyDescent="0.15">
      <c r="A8" s="58">
        <v>3</v>
      </c>
      <c r="B8" s="59" t="s">
        <v>26</v>
      </c>
      <c r="C8" s="60">
        <f t="shared" si="0"/>
        <v>2.009516569375909E-2</v>
      </c>
      <c r="D8" s="61">
        <v>85969819.930000022</v>
      </c>
      <c r="E8" s="60">
        <f t="shared" si="1"/>
        <v>1.8789382355335605E-2</v>
      </c>
      <c r="F8" s="61">
        <v>18993684.379999999</v>
      </c>
      <c r="G8" s="60">
        <f t="shared" si="2"/>
        <v>0</v>
      </c>
      <c r="H8" s="61">
        <v>0</v>
      </c>
    </row>
    <row r="9" spans="1:8" ht="11.1" customHeight="1" x14ac:dyDescent="0.15">
      <c r="A9" s="58">
        <v>4</v>
      </c>
      <c r="B9" s="59" t="s">
        <v>27</v>
      </c>
      <c r="C9" s="60">
        <f t="shared" si="0"/>
        <v>3.2444788577160951E-3</v>
      </c>
      <c r="D9" s="61">
        <v>13880316.660000004</v>
      </c>
      <c r="E9" s="60">
        <f t="shared" si="1"/>
        <v>4.13713113674533E-3</v>
      </c>
      <c r="F9" s="61">
        <v>4182115.2799999993</v>
      </c>
      <c r="G9" s="60">
        <f t="shared" si="2"/>
        <v>0</v>
      </c>
      <c r="H9" s="61">
        <v>0</v>
      </c>
    </row>
    <row r="10" spans="1:8" ht="11.1" customHeight="1" x14ac:dyDescent="0.15">
      <c r="A10" s="58">
        <v>5</v>
      </c>
      <c r="B10" s="59" t="s">
        <v>28</v>
      </c>
      <c r="C10" s="60">
        <f t="shared" si="0"/>
        <v>1.2832028794435004E-2</v>
      </c>
      <c r="D10" s="61">
        <v>54897143.999999993</v>
      </c>
      <c r="E10" s="60">
        <f t="shared" si="1"/>
        <v>1.3903497272299548E-2</v>
      </c>
      <c r="F10" s="61">
        <v>14054673.75</v>
      </c>
      <c r="G10" s="60">
        <f t="shared" si="2"/>
        <v>3.1173409781472549E-2</v>
      </c>
      <c r="H10" s="61">
        <v>5789178.4000000004</v>
      </c>
    </row>
    <row r="11" spans="1:8" ht="11.1" customHeight="1" x14ac:dyDescent="0.15">
      <c r="A11" s="58">
        <v>6</v>
      </c>
      <c r="B11" s="59" t="s">
        <v>29</v>
      </c>
      <c r="C11" s="60">
        <f t="shared" si="0"/>
        <v>7.4971937715168904E-3</v>
      </c>
      <c r="D11" s="61">
        <v>32074002.689999998</v>
      </c>
      <c r="E11" s="60">
        <f t="shared" si="1"/>
        <v>8.8881342181826792E-3</v>
      </c>
      <c r="F11" s="61">
        <v>8984777.2999999989</v>
      </c>
      <c r="G11" s="60">
        <f t="shared" si="2"/>
        <v>2.1024645001667293E-2</v>
      </c>
      <c r="H11" s="61">
        <v>3904462.8599999994</v>
      </c>
    </row>
    <row r="12" spans="1:8" ht="11.1" customHeight="1" x14ac:dyDescent="0.15">
      <c r="A12" s="58">
        <v>7</v>
      </c>
      <c r="B12" s="59" t="s">
        <v>30</v>
      </c>
      <c r="C12" s="60">
        <f t="shared" si="0"/>
        <v>4.6651254317605856E-3</v>
      </c>
      <c r="D12" s="61">
        <v>19958033.659999996</v>
      </c>
      <c r="E12" s="60">
        <f t="shared" si="1"/>
        <v>5.1256206732707872E-3</v>
      </c>
      <c r="F12" s="61">
        <v>5181352.93</v>
      </c>
      <c r="G12" s="60">
        <f t="shared" si="2"/>
        <v>0</v>
      </c>
      <c r="H12" s="61">
        <v>0</v>
      </c>
    </row>
    <row r="13" spans="1:8" ht="11.1" customHeight="1" x14ac:dyDescent="0.15">
      <c r="A13" s="58">
        <v>8</v>
      </c>
      <c r="B13" s="59" t="s">
        <v>31</v>
      </c>
      <c r="C13" s="60">
        <f t="shared" si="0"/>
        <v>7.8593160238147435E-3</v>
      </c>
      <c r="D13" s="61">
        <v>33623210.359999999</v>
      </c>
      <c r="E13" s="60">
        <f t="shared" si="1"/>
        <v>8.0308001132571444E-3</v>
      </c>
      <c r="F13" s="61">
        <v>8118121.1699999999</v>
      </c>
      <c r="G13" s="60">
        <f t="shared" si="2"/>
        <v>0</v>
      </c>
      <c r="H13" s="61">
        <v>0</v>
      </c>
    </row>
    <row r="14" spans="1:8" ht="11.1" customHeight="1" x14ac:dyDescent="0.15">
      <c r="A14" s="58">
        <v>9</v>
      </c>
      <c r="B14" s="59" t="s">
        <v>32</v>
      </c>
      <c r="C14" s="60">
        <f t="shared" si="0"/>
        <v>8.6491621558428804E-3</v>
      </c>
      <c r="D14" s="61">
        <v>37002278.280000001</v>
      </c>
      <c r="E14" s="60">
        <f t="shared" si="1"/>
        <v>9.7199301268080709E-3</v>
      </c>
      <c r="F14" s="61">
        <v>9825617.5500000007</v>
      </c>
      <c r="G14" s="60">
        <f t="shared" si="2"/>
        <v>0</v>
      </c>
      <c r="H14" s="61">
        <v>0</v>
      </c>
    </row>
    <row r="15" spans="1:8" ht="11.1" customHeight="1" x14ac:dyDescent="0.15">
      <c r="A15" s="58">
        <v>10</v>
      </c>
      <c r="B15" s="59" t="s">
        <v>33</v>
      </c>
      <c r="C15" s="60">
        <f t="shared" si="0"/>
        <v>3.4338883809781661E-3</v>
      </c>
      <c r="D15" s="61">
        <v>14690636.060000001</v>
      </c>
      <c r="E15" s="60">
        <f t="shared" si="1"/>
        <v>4.0789054899155021E-3</v>
      </c>
      <c r="F15" s="61">
        <v>4123256.53</v>
      </c>
      <c r="G15" s="60">
        <f t="shared" si="2"/>
        <v>0</v>
      </c>
      <c r="H15" s="61">
        <v>0</v>
      </c>
    </row>
    <row r="16" spans="1:8" ht="11.1" customHeight="1" x14ac:dyDescent="0.15">
      <c r="A16" s="58">
        <v>11</v>
      </c>
      <c r="B16" s="59" t="s">
        <v>34</v>
      </c>
      <c r="C16" s="60">
        <f t="shared" si="0"/>
        <v>1.1639126186680887E-2</v>
      </c>
      <c r="D16" s="61">
        <v>49793746.300000004</v>
      </c>
      <c r="E16" s="60">
        <f t="shared" si="1"/>
        <v>1.3040064321768059E-2</v>
      </c>
      <c r="F16" s="61">
        <v>13181852.460000001</v>
      </c>
      <c r="G16" s="60">
        <f t="shared" si="2"/>
        <v>2.2228545772600375E-2</v>
      </c>
      <c r="H16" s="61">
        <v>4128037.9000000004</v>
      </c>
    </row>
    <row r="17" spans="1:8" ht="11.1" customHeight="1" x14ac:dyDescent="0.15">
      <c r="A17" s="58">
        <v>12</v>
      </c>
      <c r="B17" s="59" t="s">
        <v>35</v>
      </c>
      <c r="C17" s="60">
        <f t="shared" si="0"/>
        <v>1.6848152345784358E-2</v>
      </c>
      <c r="D17" s="61">
        <v>72078660.38000001</v>
      </c>
      <c r="E17" s="60">
        <f t="shared" si="1"/>
        <v>1.5821132803692763E-2</v>
      </c>
      <c r="F17" s="61">
        <v>15993160.250000002</v>
      </c>
      <c r="G17" s="60">
        <f t="shared" si="2"/>
        <v>0</v>
      </c>
      <c r="H17" s="61">
        <v>0</v>
      </c>
    </row>
    <row r="18" spans="1:8" ht="11.1" customHeight="1" x14ac:dyDescent="0.15">
      <c r="A18" s="58">
        <v>13</v>
      </c>
      <c r="B18" s="59" t="s">
        <v>36</v>
      </c>
      <c r="C18" s="60">
        <f t="shared" si="0"/>
        <v>5.9260084159561133E-2</v>
      </c>
      <c r="D18" s="61">
        <v>253522605.48000002</v>
      </c>
      <c r="E18" s="60">
        <f t="shared" si="1"/>
        <v>5.3462229660122804E-2</v>
      </c>
      <c r="F18" s="61">
        <v>54043538.909999996</v>
      </c>
      <c r="G18" s="60">
        <f t="shared" si="2"/>
        <v>0</v>
      </c>
      <c r="H18" s="61">
        <v>0</v>
      </c>
    </row>
    <row r="19" spans="1:8" ht="11.1" customHeight="1" x14ac:dyDescent="0.15">
      <c r="A19" s="58">
        <v>14</v>
      </c>
      <c r="B19" s="59" t="s">
        <v>37</v>
      </c>
      <c r="C19" s="60">
        <f t="shared" si="0"/>
        <v>6.7958743811148085E-3</v>
      </c>
      <c r="D19" s="61">
        <v>29073664.070000004</v>
      </c>
      <c r="E19" s="60">
        <f t="shared" si="1"/>
        <v>7.9603034030111854E-3</v>
      </c>
      <c r="F19" s="61">
        <v>8046857.9299999988</v>
      </c>
      <c r="G19" s="60">
        <f t="shared" si="2"/>
        <v>1.7179469068135587E-2</v>
      </c>
      <c r="H19" s="61">
        <v>3190379.6199999996</v>
      </c>
    </row>
    <row r="20" spans="1:8" ht="11.1" customHeight="1" x14ac:dyDescent="0.15">
      <c r="A20" s="58">
        <v>15</v>
      </c>
      <c r="B20" s="59" t="s">
        <v>38</v>
      </c>
      <c r="C20" s="60">
        <f t="shared" si="0"/>
        <v>8.430512422277733E-3</v>
      </c>
      <c r="D20" s="61">
        <v>36066865.329999991</v>
      </c>
      <c r="E20" s="60">
        <f t="shared" si="1"/>
        <v>9.5648337515490192E-3</v>
      </c>
      <c r="F20" s="61">
        <v>9668834.7699999996</v>
      </c>
      <c r="G20" s="60">
        <f t="shared" si="2"/>
        <v>2.2588768434659411E-2</v>
      </c>
      <c r="H20" s="61">
        <v>4194934.4400000004</v>
      </c>
    </row>
    <row r="21" spans="1:8" ht="11.1" customHeight="1" x14ac:dyDescent="0.15">
      <c r="A21" s="58">
        <v>16</v>
      </c>
      <c r="B21" s="59" t="s">
        <v>104</v>
      </c>
      <c r="C21" s="60">
        <f t="shared" si="0"/>
        <v>1.4898388560730167E-2</v>
      </c>
      <c r="D21" s="61">
        <v>63737308.830000013</v>
      </c>
      <c r="E21" s="60">
        <f t="shared" si="1"/>
        <v>1.6436300222346809E-2</v>
      </c>
      <c r="F21" s="61">
        <v>16615016.550000001</v>
      </c>
      <c r="G21" s="60">
        <f t="shared" si="2"/>
        <v>4.6678833628421762E-2</v>
      </c>
      <c r="H21" s="61">
        <v>8668672.9900000002</v>
      </c>
    </row>
    <row r="22" spans="1:8" ht="11.1" customHeight="1" x14ac:dyDescent="0.15">
      <c r="A22" s="58">
        <v>17</v>
      </c>
      <c r="B22" s="59" t="s">
        <v>39</v>
      </c>
      <c r="C22" s="60">
        <f t="shared" si="0"/>
        <v>1.0120048441675154E-2</v>
      </c>
      <c r="D22" s="61">
        <v>43294927.519999996</v>
      </c>
      <c r="E22" s="60">
        <f t="shared" si="1"/>
        <v>1.1584068507160756E-2</v>
      </c>
      <c r="F22" s="61">
        <v>11710025.210000001</v>
      </c>
      <c r="G22" s="60">
        <f t="shared" si="2"/>
        <v>2.4545420688892029E-2</v>
      </c>
      <c r="H22" s="61">
        <v>4558302.0999999996</v>
      </c>
    </row>
    <row r="23" spans="1:8" ht="11.1" customHeight="1" x14ac:dyDescent="0.15">
      <c r="A23" s="58">
        <v>18</v>
      </c>
      <c r="B23" s="59" t="s">
        <v>40</v>
      </c>
      <c r="C23" s="60">
        <f t="shared" si="0"/>
        <v>6.6488252777039082E-3</v>
      </c>
      <c r="D23" s="61">
        <v>28444568.239999998</v>
      </c>
      <c r="E23" s="60">
        <f t="shared" si="1"/>
        <v>7.613232528289114E-3</v>
      </c>
      <c r="F23" s="61">
        <v>7696013.2599999998</v>
      </c>
      <c r="G23" s="60">
        <f t="shared" si="2"/>
        <v>1.7267244363185118E-2</v>
      </c>
      <c r="H23" s="61">
        <v>3206680.27</v>
      </c>
    </row>
    <row r="24" spans="1:8" ht="11.1" customHeight="1" x14ac:dyDescent="0.15">
      <c r="A24" s="58">
        <v>19</v>
      </c>
      <c r="B24" s="59" t="s">
        <v>41</v>
      </c>
      <c r="C24" s="60">
        <f t="shared" si="0"/>
        <v>3.5763201259604357E-3</v>
      </c>
      <c r="D24" s="61">
        <v>15299978.210000001</v>
      </c>
      <c r="E24" s="60">
        <f t="shared" si="1"/>
        <v>4.478045601771335E-3</v>
      </c>
      <c r="F24" s="61">
        <v>4526736.6000000006</v>
      </c>
      <c r="G24" s="60">
        <f t="shared" si="2"/>
        <v>6.4635371113332266E-3</v>
      </c>
      <c r="H24" s="61">
        <v>1200336.1100000001</v>
      </c>
    </row>
    <row r="25" spans="1:8" ht="11.1" customHeight="1" x14ac:dyDescent="0.15">
      <c r="A25" s="58">
        <v>20</v>
      </c>
      <c r="B25" s="59" t="s">
        <v>42</v>
      </c>
      <c r="C25" s="60">
        <f t="shared" si="0"/>
        <v>3.3414682090892586E-2</v>
      </c>
      <c r="D25" s="61">
        <v>142952501.42000002</v>
      </c>
      <c r="E25" s="60">
        <f t="shared" si="1"/>
        <v>3.0302843752654993E-2</v>
      </c>
      <c r="F25" s="61">
        <v>30632334.75</v>
      </c>
      <c r="G25" s="60">
        <f t="shared" si="2"/>
        <v>0</v>
      </c>
      <c r="H25" s="61">
        <v>0</v>
      </c>
    </row>
    <row r="26" spans="1:8" ht="11.1" customHeight="1" x14ac:dyDescent="0.15">
      <c r="A26" s="58">
        <v>21</v>
      </c>
      <c r="B26" s="59" t="s">
        <v>43</v>
      </c>
      <c r="C26" s="60">
        <f t="shared" si="0"/>
        <v>2.0043741042577581E-2</v>
      </c>
      <c r="D26" s="61">
        <v>85749818.359999999</v>
      </c>
      <c r="E26" s="60">
        <f t="shared" si="1"/>
        <v>2.2407092328557719E-2</v>
      </c>
      <c r="F26" s="61">
        <v>22650730.689999994</v>
      </c>
      <c r="G26" s="60">
        <f t="shared" si="2"/>
        <v>6.1499821526312969E-2</v>
      </c>
      <c r="H26" s="61">
        <v>11421061.76</v>
      </c>
    </row>
    <row r="27" spans="1:8" ht="11.1" customHeight="1" x14ac:dyDescent="0.15">
      <c r="A27" s="58">
        <v>22</v>
      </c>
      <c r="B27" s="59" t="s">
        <v>44</v>
      </c>
      <c r="C27" s="60">
        <f t="shared" si="0"/>
        <v>7.5142460875319917E-3</v>
      </c>
      <c r="D27" s="61">
        <v>32146954.789999999</v>
      </c>
      <c r="E27" s="60">
        <f t="shared" si="1"/>
        <v>8.5712599080651208E-3</v>
      </c>
      <c r="F27" s="61">
        <v>8664457.5299999993</v>
      </c>
      <c r="G27" s="60">
        <f t="shared" si="2"/>
        <v>2.1233554958639468E-2</v>
      </c>
      <c r="H27" s="61">
        <v>3943259.29</v>
      </c>
    </row>
    <row r="28" spans="1:8" ht="11.1" customHeight="1" x14ac:dyDescent="0.15">
      <c r="A28" s="58">
        <v>23</v>
      </c>
      <c r="B28" s="59" t="s">
        <v>45</v>
      </c>
      <c r="C28" s="60">
        <f t="shared" si="0"/>
        <v>6.5347635109004182E-3</v>
      </c>
      <c r="D28" s="61">
        <v>27956596.670000002</v>
      </c>
      <c r="E28" s="60">
        <f t="shared" si="1"/>
        <v>7.5175148029461968E-3</v>
      </c>
      <c r="F28" s="61">
        <v>7599254.7700000005</v>
      </c>
      <c r="G28" s="60">
        <f t="shared" si="2"/>
        <v>0</v>
      </c>
      <c r="H28" s="61">
        <v>0</v>
      </c>
    </row>
    <row r="29" spans="1:8" ht="11.1" customHeight="1" x14ac:dyDescent="0.15">
      <c r="A29" s="58">
        <v>24</v>
      </c>
      <c r="B29" s="59" t="s">
        <v>46</v>
      </c>
      <c r="C29" s="60">
        <f t="shared" si="0"/>
        <v>3.3571405390105911E-2</v>
      </c>
      <c r="D29" s="61">
        <v>143622984.76000002</v>
      </c>
      <c r="E29" s="60">
        <f t="shared" si="1"/>
        <v>3.075995771914514E-2</v>
      </c>
      <c r="F29" s="61">
        <v>31094419.039999995</v>
      </c>
      <c r="G29" s="60">
        <f t="shared" si="2"/>
        <v>0</v>
      </c>
      <c r="H29" s="61">
        <v>0</v>
      </c>
    </row>
    <row r="30" spans="1:8" ht="11.1" customHeight="1" x14ac:dyDescent="0.15">
      <c r="A30" s="58">
        <v>25</v>
      </c>
      <c r="B30" s="59" t="s">
        <v>47</v>
      </c>
      <c r="C30" s="60">
        <f t="shared" si="0"/>
        <v>1.1267729590439866E-2</v>
      </c>
      <c r="D30" s="61">
        <v>48204861.740000002</v>
      </c>
      <c r="E30" s="60">
        <f t="shared" si="1"/>
        <v>1.0886117397913704E-2</v>
      </c>
      <c r="F30" s="61">
        <v>11004485.09</v>
      </c>
      <c r="G30" s="60">
        <f t="shared" si="2"/>
        <v>0</v>
      </c>
      <c r="H30" s="61">
        <v>0</v>
      </c>
    </row>
    <row r="31" spans="1:8" ht="11.1" customHeight="1" x14ac:dyDescent="0.15">
      <c r="A31" s="58">
        <v>26</v>
      </c>
      <c r="B31" s="59" t="s">
        <v>48</v>
      </c>
      <c r="C31" s="60">
        <f t="shared" si="0"/>
        <v>4.8931673643784132E-3</v>
      </c>
      <c r="D31" s="61">
        <v>20933627.699999999</v>
      </c>
      <c r="E31" s="60">
        <f t="shared" si="1"/>
        <v>5.7844898014443218E-3</v>
      </c>
      <c r="F31" s="61">
        <v>5847386.1199999992</v>
      </c>
      <c r="G31" s="60">
        <f t="shared" si="2"/>
        <v>1.0483808944757532E-2</v>
      </c>
      <c r="H31" s="61">
        <v>1946936.2100000002</v>
      </c>
    </row>
    <row r="32" spans="1:8" ht="11.1" customHeight="1" x14ac:dyDescent="0.15">
      <c r="A32" s="58">
        <v>27</v>
      </c>
      <c r="B32" s="59" t="s">
        <v>49</v>
      </c>
      <c r="C32" s="60">
        <f t="shared" si="0"/>
        <v>4.9003510961218811E-3</v>
      </c>
      <c r="D32" s="61">
        <v>20964360.669999998</v>
      </c>
      <c r="E32" s="60">
        <f t="shared" si="1"/>
        <v>5.7997162006964099E-3</v>
      </c>
      <c r="F32" s="61">
        <v>5862778.0799999991</v>
      </c>
      <c r="G32" s="60">
        <f t="shared" si="2"/>
        <v>9.3330358489810434E-3</v>
      </c>
      <c r="H32" s="61">
        <v>1733227.45</v>
      </c>
    </row>
    <row r="33" spans="1:8" ht="11.1" customHeight="1" x14ac:dyDescent="0.15">
      <c r="A33" s="58">
        <v>28</v>
      </c>
      <c r="B33" s="59" t="s">
        <v>50</v>
      </c>
      <c r="C33" s="60">
        <f t="shared" si="0"/>
        <v>0.22492771327651273</v>
      </c>
      <c r="D33" s="61">
        <v>962270991.06000006</v>
      </c>
      <c r="E33" s="60">
        <f t="shared" si="1"/>
        <v>0.19799951739717081</v>
      </c>
      <c r="F33" s="61">
        <v>200152419.58000001</v>
      </c>
      <c r="G33" s="60">
        <f t="shared" si="2"/>
        <v>0</v>
      </c>
      <c r="H33" s="61">
        <v>0</v>
      </c>
    </row>
    <row r="34" spans="1:8" ht="11.1" customHeight="1" x14ac:dyDescent="0.15">
      <c r="A34" s="58">
        <v>29</v>
      </c>
      <c r="B34" s="59" t="s">
        <v>51</v>
      </c>
      <c r="C34" s="60">
        <f t="shared" si="0"/>
        <v>7.8939324186339584E-3</v>
      </c>
      <c r="D34" s="61">
        <v>33771303.950000003</v>
      </c>
      <c r="E34" s="60">
        <f t="shared" si="1"/>
        <v>9.1917295047071138E-3</v>
      </c>
      <c r="F34" s="61">
        <v>9291673.660000002</v>
      </c>
      <c r="G34" s="60">
        <f t="shared" si="2"/>
        <v>2.1361056521950309E-2</v>
      </c>
      <c r="H34" s="61">
        <v>3966937.4599999995</v>
      </c>
    </row>
    <row r="35" spans="1:8" ht="11.1" customHeight="1" x14ac:dyDescent="0.15">
      <c r="A35" s="58">
        <v>30</v>
      </c>
      <c r="B35" s="59" t="s">
        <v>52</v>
      </c>
      <c r="C35" s="60">
        <f t="shared" si="0"/>
        <v>3.39470551907194E-3</v>
      </c>
      <c r="D35" s="61">
        <v>14523006.51</v>
      </c>
      <c r="E35" s="60">
        <f t="shared" si="1"/>
        <v>4.3510192931035287E-3</v>
      </c>
      <c r="F35" s="61">
        <v>4398329.0999999996</v>
      </c>
      <c r="G35" s="60">
        <f t="shared" si="2"/>
        <v>5.9954297205908813E-3</v>
      </c>
      <c r="H35" s="61">
        <v>1113404.42</v>
      </c>
    </row>
    <row r="36" spans="1:8" ht="11.1" customHeight="1" x14ac:dyDescent="0.15">
      <c r="A36" s="58">
        <v>31</v>
      </c>
      <c r="B36" s="59" t="s">
        <v>53</v>
      </c>
      <c r="C36" s="60">
        <f t="shared" si="0"/>
        <v>6.6005617427212114E-3</v>
      </c>
      <c r="D36" s="61">
        <v>28238090.350000001</v>
      </c>
      <c r="E36" s="60">
        <f t="shared" si="1"/>
        <v>7.5794642498924905E-3</v>
      </c>
      <c r="F36" s="61">
        <v>7661877.8099999996</v>
      </c>
      <c r="G36" s="60">
        <f t="shared" si="2"/>
        <v>1.3824633174854092E-2</v>
      </c>
      <c r="H36" s="61">
        <v>2567356.8699999996</v>
      </c>
    </row>
    <row r="37" spans="1:8" ht="11.1" customHeight="1" x14ac:dyDescent="0.15">
      <c r="A37" s="58">
        <v>32</v>
      </c>
      <c r="B37" s="59" t="s">
        <v>54</v>
      </c>
      <c r="C37" s="60">
        <f t="shared" si="0"/>
        <v>5.8684481842963864E-3</v>
      </c>
      <c r="D37" s="61">
        <v>25106010.140000001</v>
      </c>
      <c r="E37" s="60">
        <f t="shared" si="1"/>
        <v>6.7524755313916563E-3</v>
      </c>
      <c r="F37" s="61">
        <v>6825897.0200000005</v>
      </c>
      <c r="G37" s="60">
        <f t="shared" si="2"/>
        <v>1.3259722540703033E-2</v>
      </c>
      <c r="H37" s="61">
        <v>2462447.96</v>
      </c>
    </row>
    <row r="38" spans="1:8" ht="11.1" customHeight="1" x14ac:dyDescent="0.15">
      <c r="A38" s="58">
        <v>33</v>
      </c>
      <c r="B38" s="59" t="s">
        <v>55</v>
      </c>
      <c r="C38" s="60">
        <f t="shared" si="0"/>
        <v>1.4401164758567309E-2</v>
      </c>
      <c r="D38" s="61">
        <v>61610118.569999993</v>
      </c>
      <c r="E38" s="60">
        <f t="shared" si="1"/>
        <v>1.3859278089407677E-2</v>
      </c>
      <c r="F38" s="61">
        <v>14009973.76</v>
      </c>
      <c r="G38" s="60">
        <f t="shared" si="2"/>
        <v>0</v>
      </c>
      <c r="H38" s="61">
        <v>0</v>
      </c>
    </row>
    <row r="39" spans="1:8" ht="11.1" customHeight="1" x14ac:dyDescent="0.15">
      <c r="A39" s="58">
        <v>34</v>
      </c>
      <c r="B39" s="59" t="s">
        <v>56</v>
      </c>
      <c r="C39" s="60">
        <f t="shared" si="0"/>
        <v>4.9957686894931477E-3</v>
      </c>
      <c r="D39" s="61">
        <v>21372569.960000001</v>
      </c>
      <c r="E39" s="60">
        <f t="shared" si="1"/>
        <v>6.0196522763955847E-3</v>
      </c>
      <c r="F39" s="61">
        <v>6085105.580000001</v>
      </c>
      <c r="G39" s="60">
        <f t="shared" si="2"/>
        <v>1.4493280001107892E-2</v>
      </c>
      <c r="H39" s="61">
        <v>2691530.51</v>
      </c>
    </row>
    <row r="40" spans="1:8" ht="11.1" customHeight="1" x14ac:dyDescent="0.15">
      <c r="A40" s="58">
        <v>35</v>
      </c>
      <c r="B40" s="59" t="s">
        <v>57</v>
      </c>
      <c r="C40" s="60">
        <f t="shared" si="0"/>
        <v>0.10469778898190742</v>
      </c>
      <c r="D40" s="61">
        <v>447911214.21999991</v>
      </c>
      <c r="E40" s="60">
        <f t="shared" si="1"/>
        <v>0.10874749339876415</v>
      </c>
      <c r="F40" s="61">
        <v>109929934.24000001</v>
      </c>
      <c r="G40" s="60">
        <f t="shared" si="2"/>
        <v>0.22734652298070382</v>
      </c>
      <c r="H40" s="61">
        <v>42220263.660000004</v>
      </c>
    </row>
    <row r="41" spans="1:8" ht="11.1" customHeight="1" x14ac:dyDescent="0.15">
      <c r="A41" s="58">
        <v>36</v>
      </c>
      <c r="B41" s="59" t="s">
        <v>58</v>
      </c>
      <c r="C41" s="60">
        <f t="shared" si="0"/>
        <v>1.1288634155683543E-2</v>
      </c>
      <c r="D41" s="61">
        <v>48294294.280000009</v>
      </c>
      <c r="E41" s="60">
        <f t="shared" si="1"/>
        <v>1.2690073545918876E-2</v>
      </c>
      <c r="F41" s="61">
        <v>12828056.139999999</v>
      </c>
      <c r="G41" s="60">
        <f t="shared" si="2"/>
        <v>3.7495509645452743E-2</v>
      </c>
      <c r="H41" s="61">
        <v>6963248.3600000003</v>
      </c>
    </row>
    <row r="42" spans="1:8" ht="11.1" customHeight="1" x14ac:dyDescent="0.15">
      <c r="A42" s="58">
        <v>37</v>
      </c>
      <c r="B42" s="59" t="s">
        <v>59</v>
      </c>
      <c r="C42" s="60">
        <f t="shared" si="0"/>
        <v>3.5194561099197282E-2</v>
      </c>
      <c r="D42" s="61">
        <v>150567063.06</v>
      </c>
      <c r="E42" s="60">
        <f t="shared" si="1"/>
        <v>3.8544330513143009E-2</v>
      </c>
      <c r="F42" s="61">
        <v>38963433.420000002</v>
      </c>
      <c r="G42" s="60">
        <f t="shared" si="2"/>
        <v>7.723902684144969E-2</v>
      </c>
      <c r="H42" s="61">
        <v>14343971.639999999</v>
      </c>
    </row>
    <row r="43" spans="1:8" ht="11.1" customHeight="1" x14ac:dyDescent="0.15">
      <c r="A43" s="58">
        <v>38</v>
      </c>
      <c r="B43" s="59" t="s">
        <v>60</v>
      </c>
      <c r="C43" s="60">
        <f t="shared" si="0"/>
        <v>6.4049186168153392E-3</v>
      </c>
      <c r="D43" s="61">
        <v>27401102.759999998</v>
      </c>
      <c r="E43" s="60">
        <f t="shared" si="1"/>
        <v>7.4564534198421021E-3</v>
      </c>
      <c r="F43" s="61">
        <v>7537529.4500000011</v>
      </c>
      <c r="G43" s="60">
        <f t="shared" si="2"/>
        <v>1.7004654361073186E-2</v>
      </c>
      <c r="H43" s="61">
        <v>3157914.98</v>
      </c>
    </row>
    <row r="44" spans="1:8" ht="11.1" customHeight="1" x14ac:dyDescent="0.15">
      <c r="A44" s="58">
        <v>39</v>
      </c>
      <c r="B44" s="59" t="s">
        <v>105</v>
      </c>
      <c r="C44" s="60">
        <f t="shared" si="0"/>
        <v>6.4840210682979025E-3</v>
      </c>
      <c r="D44" s="61">
        <v>27739513.680000003</v>
      </c>
      <c r="E44" s="60">
        <f t="shared" si="1"/>
        <v>7.4643076684772214E-3</v>
      </c>
      <c r="F44" s="61">
        <v>7545469.0999999987</v>
      </c>
      <c r="G44" s="60">
        <f t="shared" si="2"/>
        <v>1.0826515264322347E-2</v>
      </c>
      <c r="H44" s="61">
        <v>2010579.81</v>
      </c>
    </row>
    <row r="45" spans="1:8" ht="11.1" customHeight="1" x14ac:dyDescent="0.15">
      <c r="A45" s="58">
        <v>40</v>
      </c>
      <c r="B45" s="59" t="s">
        <v>61</v>
      </c>
      <c r="C45" s="60">
        <f t="shared" si="0"/>
        <v>1.4135027905549644E-2</v>
      </c>
      <c r="D45" s="61">
        <v>60471549.340000004</v>
      </c>
      <c r="E45" s="60">
        <f t="shared" si="1"/>
        <v>1.3588886045071042E-2</v>
      </c>
      <c r="F45" s="61">
        <v>13736641.67</v>
      </c>
      <c r="G45" s="60">
        <f t="shared" si="2"/>
        <v>2.6701917312176485E-2</v>
      </c>
      <c r="H45" s="61">
        <v>4958782.63</v>
      </c>
    </row>
    <row r="46" spans="1:8" ht="11.1" customHeight="1" x14ac:dyDescent="0.15">
      <c r="A46" s="58">
        <v>41</v>
      </c>
      <c r="B46" s="59" t="s">
        <v>62</v>
      </c>
      <c r="C46" s="60">
        <f t="shared" si="0"/>
        <v>8.6143566692557308E-3</v>
      </c>
      <c r="D46" s="61">
        <v>36853375.730000004</v>
      </c>
      <c r="E46" s="60">
        <f t="shared" si="1"/>
        <v>9.6909136309971233E-3</v>
      </c>
      <c r="F46" s="61">
        <v>9796285.5499999989</v>
      </c>
      <c r="G46" s="60">
        <f t="shared" si="2"/>
        <v>1.8992915607966308E-2</v>
      </c>
      <c r="H46" s="61">
        <v>3527152.7100000004</v>
      </c>
    </row>
    <row r="47" spans="1:8" ht="11.1" customHeight="1" x14ac:dyDescent="0.15">
      <c r="A47" s="58">
        <v>42</v>
      </c>
      <c r="B47" s="59" t="s">
        <v>63</v>
      </c>
      <c r="C47" s="60">
        <f t="shared" si="0"/>
        <v>8.167223418069405E-3</v>
      </c>
      <c r="D47" s="61">
        <v>34940479.579999998</v>
      </c>
      <c r="E47" s="60">
        <f t="shared" si="1"/>
        <v>9.2062654217584944E-3</v>
      </c>
      <c r="F47" s="61">
        <v>9306367.629999999</v>
      </c>
      <c r="G47" s="60">
        <f t="shared" si="2"/>
        <v>1.8188205268271602E-2</v>
      </c>
      <c r="H47" s="61">
        <v>3377710.87</v>
      </c>
    </row>
    <row r="48" spans="1:8" ht="11.1" customHeight="1" x14ac:dyDescent="0.15">
      <c r="A48" s="58">
        <v>43</v>
      </c>
      <c r="B48" s="59" t="s">
        <v>64</v>
      </c>
      <c r="C48" s="60">
        <f t="shared" si="0"/>
        <v>6.1508797637619293E-3</v>
      </c>
      <c r="D48" s="61">
        <v>26314290.399999999</v>
      </c>
      <c r="E48" s="60">
        <f t="shared" si="1"/>
        <v>7.1115469212740499E-3</v>
      </c>
      <c r="F48" s="61">
        <v>7188872.6899999995</v>
      </c>
      <c r="G48" s="60">
        <f t="shared" si="2"/>
        <v>1.3425267307721282E-2</v>
      </c>
      <c r="H48" s="61">
        <v>2493191.09</v>
      </c>
    </row>
    <row r="49" spans="1:8" ht="11.1" customHeight="1" x14ac:dyDescent="0.15">
      <c r="A49" s="58">
        <v>44</v>
      </c>
      <c r="B49" s="59" t="s">
        <v>65</v>
      </c>
      <c r="C49" s="60">
        <f t="shared" si="0"/>
        <v>4.3661220494664327E-3</v>
      </c>
      <c r="D49" s="61">
        <v>18678857</v>
      </c>
      <c r="E49" s="60">
        <f t="shared" si="1"/>
        <v>5.0187733134469132E-3</v>
      </c>
      <c r="F49" s="61">
        <v>5073343.79</v>
      </c>
      <c r="G49" s="60">
        <f t="shared" si="2"/>
        <v>6.206022849812416E-3</v>
      </c>
      <c r="H49" s="61">
        <v>1152513.4300000002</v>
      </c>
    </row>
    <row r="50" spans="1:8" ht="11.1" customHeight="1" x14ac:dyDescent="0.15">
      <c r="A50" s="58">
        <v>45</v>
      </c>
      <c r="B50" s="59" t="s">
        <v>66</v>
      </c>
      <c r="C50" s="60">
        <f t="shared" si="0"/>
        <v>4.0897329987043445E-3</v>
      </c>
      <c r="D50" s="61">
        <v>17496427.490000002</v>
      </c>
      <c r="E50" s="60">
        <f t="shared" si="1"/>
        <v>5.0077206816945092E-3</v>
      </c>
      <c r="F50" s="61">
        <v>5062170.9799999995</v>
      </c>
      <c r="G50" s="60">
        <f t="shared" si="2"/>
        <v>0</v>
      </c>
      <c r="H50" s="61">
        <v>0</v>
      </c>
    </row>
    <row r="51" spans="1:8" ht="11.1" customHeight="1" x14ac:dyDescent="0.15">
      <c r="A51" s="58">
        <v>46</v>
      </c>
      <c r="B51" s="59" t="s">
        <v>67</v>
      </c>
      <c r="C51" s="60">
        <f t="shared" si="0"/>
        <v>6.0728523743400287E-3</v>
      </c>
      <c r="D51" s="61">
        <v>25980478.739999998</v>
      </c>
      <c r="E51" s="60">
        <f t="shared" si="1"/>
        <v>7.0103578473803673E-3</v>
      </c>
      <c r="F51" s="61">
        <v>7086583.3599999994</v>
      </c>
      <c r="G51" s="60">
        <f t="shared" si="2"/>
        <v>1.3927889152927793E-2</v>
      </c>
      <c r="H51" s="61">
        <v>2586532.4200000004</v>
      </c>
    </row>
    <row r="52" spans="1:8" ht="11.1" customHeight="1" x14ac:dyDescent="0.15">
      <c r="A52" s="58">
        <v>47</v>
      </c>
      <c r="B52" s="59" t="s">
        <v>68</v>
      </c>
      <c r="C52" s="60">
        <f t="shared" si="0"/>
        <v>6.9704453897717457E-3</v>
      </c>
      <c r="D52" s="61">
        <v>29820502.310000002</v>
      </c>
      <c r="E52" s="60">
        <f t="shared" si="1"/>
        <v>7.0947988970607757E-3</v>
      </c>
      <c r="F52" s="61">
        <v>7171942.5600000005</v>
      </c>
      <c r="G52" s="60">
        <f t="shared" si="2"/>
        <v>0</v>
      </c>
      <c r="H52" s="61">
        <v>0</v>
      </c>
    </row>
    <row r="53" spans="1:8" ht="11.1" customHeight="1" x14ac:dyDescent="0.15">
      <c r="A53" s="58">
        <v>48</v>
      </c>
      <c r="B53" s="59" t="s">
        <v>69</v>
      </c>
      <c r="C53" s="60">
        <f t="shared" si="0"/>
        <v>7.4068823454327718E-3</v>
      </c>
      <c r="D53" s="61">
        <v>31687638.269999996</v>
      </c>
      <c r="E53" s="60">
        <f t="shared" si="1"/>
        <v>7.6094620160857733E-3</v>
      </c>
      <c r="F53" s="61">
        <v>7692201.7499999991</v>
      </c>
      <c r="G53" s="60">
        <f t="shared" si="2"/>
        <v>1.4192749321360694E-2</v>
      </c>
      <c r="H53" s="61">
        <v>2635719.3000000003</v>
      </c>
    </row>
    <row r="54" spans="1:8" ht="11.1" customHeight="1" x14ac:dyDescent="0.15">
      <c r="A54" s="58">
        <v>49</v>
      </c>
      <c r="B54" s="59" t="s">
        <v>70</v>
      </c>
      <c r="C54" s="60">
        <f t="shared" si="0"/>
        <v>4.8033126443746714E-3</v>
      </c>
      <c r="D54" s="61">
        <v>20549217.130000003</v>
      </c>
      <c r="E54" s="60">
        <f t="shared" si="1"/>
        <v>5.4041425002865308E-3</v>
      </c>
      <c r="F54" s="61">
        <v>5462903.2000000002</v>
      </c>
      <c r="G54" s="60">
        <f t="shared" si="2"/>
        <v>0</v>
      </c>
      <c r="H54" s="61">
        <v>0</v>
      </c>
    </row>
    <row r="55" spans="1:8" ht="11.1" customHeight="1" x14ac:dyDescent="0.15">
      <c r="A55" s="58">
        <v>50</v>
      </c>
      <c r="B55" s="59" t="s">
        <v>71</v>
      </c>
      <c r="C55" s="60">
        <f t="shared" si="0"/>
        <v>6.4332358266661286E-3</v>
      </c>
      <c r="D55" s="61">
        <v>27522247.590000004</v>
      </c>
      <c r="E55" s="60">
        <f t="shared" si="1"/>
        <v>7.1335435559296478E-3</v>
      </c>
      <c r="F55" s="61">
        <v>7211108.5</v>
      </c>
      <c r="G55" s="60">
        <f t="shared" si="2"/>
        <v>1.5111680274836182E-2</v>
      </c>
      <c r="H55" s="61">
        <v>2806372.9200000004</v>
      </c>
    </row>
    <row r="56" spans="1:8" ht="11.1" customHeight="1" x14ac:dyDescent="0.15">
      <c r="A56" s="58">
        <v>51</v>
      </c>
      <c r="B56" s="59" t="s">
        <v>72</v>
      </c>
      <c r="C56" s="60">
        <f t="shared" si="0"/>
        <v>3.722962465620787E-3</v>
      </c>
      <c r="D56" s="61">
        <v>15927333.850000001</v>
      </c>
      <c r="E56" s="60">
        <f t="shared" si="1"/>
        <v>4.513564020420714E-3</v>
      </c>
      <c r="F56" s="61">
        <v>4562641.22</v>
      </c>
      <c r="G56" s="60">
        <f t="shared" si="2"/>
        <v>0</v>
      </c>
      <c r="H56" s="61">
        <v>0</v>
      </c>
    </row>
    <row r="57" spans="1:8" ht="11.1" customHeight="1" x14ac:dyDescent="0.15">
      <c r="A57" s="58">
        <v>52</v>
      </c>
      <c r="B57" s="59" t="s">
        <v>73</v>
      </c>
      <c r="C57" s="60">
        <f t="shared" si="0"/>
        <v>1.3839690085970151E-2</v>
      </c>
      <c r="D57" s="61">
        <v>59208054.450000003</v>
      </c>
      <c r="E57" s="60">
        <f t="shared" si="1"/>
        <v>1.5221300403247574E-2</v>
      </c>
      <c r="F57" s="61">
        <v>15386805.709999999</v>
      </c>
      <c r="G57" s="60">
        <f t="shared" si="2"/>
        <v>4.4409023671708098E-2</v>
      </c>
      <c r="H57" s="61">
        <v>8247149.1699999999</v>
      </c>
    </row>
    <row r="58" spans="1:8" ht="11.1" customHeight="1" x14ac:dyDescent="0.15">
      <c r="A58" s="58">
        <v>53</v>
      </c>
      <c r="B58" s="59" t="s">
        <v>74</v>
      </c>
      <c r="C58" s="60">
        <f t="shared" si="0"/>
        <v>1.8276160708156356E-2</v>
      </c>
      <c r="D58" s="61">
        <v>78187872.099999994</v>
      </c>
      <c r="E58" s="60">
        <f t="shared" si="1"/>
        <v>1.7155988042470836E-2</v>
      </c>
      <c r="F58" s="61">
        <v>17342529.729999997</v>
      </c>
      <c r="G58" s="60">
        <f t="shared" si="2"/>
        <v>0</v>
      </c>
      <c r="H58" s="61">
        <v>0</v>
      </c>
    </row>
    <row r="59" spans="1:8" ht="11.1" customHeight="1" x14ac:dyDescent="0.15">
      <c r="A59" s="58">
        <v>54</v>
      </c>
      <c r="B59" s="59" t="s">
        <v>75</v>
      </c>
      <c r="C59" s="60">
        <f t="shared" si="0"/>
        <v>1.0132105666856977E-2</v>
      </c>
      <c r="D59" s="61">
        <v>43346509.949999996</v>
      </c>
      <c r="E59" s="60">
        <f t="shared" si="1"/>
        <v>9.9415395576650592E-3</v>
      </c>
      <c r="F59" s="61">
        <v>10049636.600000001</v>
      </c>
      <c r="G59" s="60">
        <f t="shared" si="2"/>
        <v>0</v>
      </c>
      <c r="H59" s="61">
        <v>0</v>
      </c>
    </row>
    <row r="60" spans="1:8" ht="11.1" customHeight="1" x14ac:dyDescent="0.15">
      <c r="A60" s="58">
        <v>55</v>
      </c>
      <c r="B60" s="59" t="s">
        <v>76</v>
      </c>
      <c r="C60" s="60">
        <f t="shared" si="0"/>
        <v>5.1176658763064254E-3</v>
      </c>
      <c r="D60" s="61">
        <v>21894062.510000005</v>
      </c>
      <c r="E60" s="60">
        <f t="shared" si="1"/>
        <v>6.1539124591978639E-3</v>
      </c>
      <c r="F60" s="61">
        <v>6220825.6099999994</v>
      </c>
      <c r="G60" s="60">
        <f t="shared" si="2"/>
        <v>0</v>
      </c>
      <c r="H60" s="61">
        <v>0</v>
      </c>
    </row>
    <row r="61" spans="1:8" ht="11.1" customHeight="1" x14ac:dyDescent="0.15">
      <c r="A61" s="58">
        <v>56</v>
      </c>
      <c r="B61" s="59" t="s">
        <v>77</v>
      </c>
      <c r="C61" s="60">
        <f t="shared" si="0"/>
        <v>1.8952931671648032E-2</v>
      </c>
      <c r="D61" s="61">
        <v>81083189.249999985</v>
      </c>
      <c r="E61" s="60">
        <f t="shared" si="1"/>
        <v>2.0126671331431093E-2</v>
      </c>
      <c r="F61" s="61">
        <v>20345514.060000002</v>
      </c>
      <c r="G61" s="60">
        <f t="shared" si="2"/>
        <v>5.0058743985001528E-2</v>
      </c>
      <c r="H61" s="61">
        <v>9296352.290000001</v>
      </c>
    </row>
    <row r="62" spans="1:8" ht="11.1" customHeight="1" x14ac:dyDescent="0.15">
      <c r="A62" s="58">
        <v>57</v>
      </c>
      <c r="B62" s="59" t="s">
        <v>78</v>
      </c>
      <c r="C62" s="60">
        <f t="shared" si="0"/>
        <v>8.1601387481970433E-3</v>
      </c>
      <c r="D62" s="61">
        <v>34910170.409999996</v>
      </c>
      <c r="E62" s="60">
        <f t="shared" si="1"/>
        <v>9.3015029484311371E-3</v>
      </c>
      <c r="F62" s="61">
        <v>9402640.6999999993</v>
      </c>
      <c r="G62" s="60">
        <f t="shared" si="2"/>
        <v>0</v>
      </c>
      <c r="H62" s="61">
        <v>0</v>
      </c>
    </row>
    <row r="63" spans="1:8" ht="11.1" customHeight="1" x14ac:dyDescent="0.15">
      <c r="A63" s="58">
        <v>58</v>
      </c>
      <c r="B63" s="59" t="s">
        <v>79</v>
      </c>
      <c r="C63" s="60">
        <f t="shared" si="0"/>
        <v>1.1545821201078154E-2</v>
      </c>
      <c r="D63" s="61">
        <v>49394575.030000001</v>
      </c>
      <c r="E63" s="60">
        <f t="shared" si="1"/>
        <v>1.124259440719645E-2</v>
      </c>
      <c r="F63" s="61">
        <v>11364838.169999998</v>
      </c>
      <c r="G63" s="60">
        <f t="shared" si="2"/>
        <v>0</v>
      </c>
      <c r="H63" s="61">
        <v>0</v>
      </c>
    </row>
    <row r="64" spans="1:8" ht="11.1" customHeight="1" x14ac:dyDescent="0.15">
      <c r="A64" s="58">
        <v>59</v>
      </c>
      <c r="B64" s="59" t="s">
        <v>81</v>
      </c>
      <c r="C64" s="60">
        <f t="shared" si="0"/>
        <v>6.0549502451476618E-2</v>
      </c>
      <c r="D64" s="61">
        <v>259038910.24999997</v>
      </c>
      <c r="E64" s="60">
        <f t="shared" si="1"/>
        <v>5.3300556387246324E-2</v>
      </c>
      <c r="F64" s="61">
        <v>53880107.719999999</v>
      </c>
      <c r="G64" s="60">
        <f t="shared" si="2"/>
        <v>0</v>
      </c>
      <c r="H64" s="61">
        <v>0</v>
      </c>
    </row>
    <row r="65" spans="1:11" s="62" customFormat="1" ht="14.25" customHeight="1" thickBot="1" x14ac:dyDescent="0.2">
      <c r="A65" s="67"/>
      <c r="B65" s="68" t="s">
        <v>19</v>
      </c>
      <c r="C65" s="69">
        <f>SUM(C6:C64)</f>
        <v>1.0000000000000002</v>
      </c>
      <c r="D65" s="70">
        <f t="shared" ref="D65:H65" si="3">SUM(D6:D64)</f>
        <v>4278134415.02</v>
      </c>
      <c r="E65" s="69">
        <f>SUM(E6:E64)</f>
        <v>1</v>
      </c>
      <c r="F65" s="70">
        <f t="shared" si="3"/>
        <v>1010873269.85</v>
      </c>
      <c r="G65" s="69">
        <f>SUM(G6:G64)</f>
        <v>1.0000000000000002</v>
      </c>
      <c r="H65" s="70">
        <f t="shared" si="3"/>
        <v>185708860.22999999</v>
      </c>
    </row>
    <row r="66" spans="1:11" ht="7.5" customHeight="1" thickTop="1" x14ac:dyDescent="0.15">
      <c r="D66" s="65"/>
      <c r="F66" s="65"/>
      <c r="G66" s="65"/>
      <c r="H66" s="65"/>
    </row>
    <row r="67" spans="1:11" ht="11.1" customHeight="1" x14ac:dyDescent="0.15">
      <c r="B67" s="56" t="s">
        <v>192</v>
      </c>
      <c r="D67" s="61">
        <v>4278134415.0000005</v>
      </c>
      <c r="E67" s="61"/>
      <c r="F67" s="61">
        <v>1010573270</v>
      </c>
      <c r="G67" s="61"/>
      <c r="H67" s="61">
        <f>+H65</f>
        <v>185708860.22999999</v>
      </c>
    </row>
    <row r="68" spans="1:11" ht="11.1" customHeight="1" x14ac:dyDescent="0.15">
      <c r="B68" s="56" t="s">
        <v>80</v>
      </c>
      <c r="D68" s="61">
        <v>3300183884.980001</v>
      </c>
      <c r="E68" s="61"/>
      <c r="F68" s="61">
        <v>974688239</v>
      </c>
      <c r="G68" s="61"/>
      <c r="H68" s="66"/>
      <c r="K68" s="61"/>
    </row>
    <row r="69" spans="1:11" ht="11.1" customHeight="1" x14ac:dyDescent="0.15">
      <c r="B69" s="56" t="s">
        <v>193</v>
      </c>
      <c r="D69" s="61">
        <f>+D67-D68</f>
        <v>977950530.0199995</v>
      </c>
      <c r="E69" s="61"/>
      <c r="F69" s="61">
        <f>+F67-F68</f>
        <v>35885031</v>
      </c>
      <c r="G69" s="61"/>
      <c r="H69" s="66"/>
    </row>
  </sheetData>
  <mergeCells count="7">
    <mergeCell ref="A1:H1"/>
    <mergeCell ref="A2:H2"/>
    <mergeCell ref="A3:B3"/>
    <mergeCell ref="A4:B5"/>
    <mergeCell ref="C4:D4"/>
    <mergeCell ref="E4:F4"/>
    <mergeCell ref="G4:H4"/>
  </mergeCells>
  <printOptions horizontalCentered="1"/>
  <pageMargins left="0.15748031496062992" right="0.15748031496062992" top="0.15748031496062992" bottom="0.15748031496062992" header="0" footer="0"/>
  <pageSetup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8DAB-61EA-450A-8EB4-F8ABB9905AE8}">
  <sheetPr>
    <pageSetUpPr fitToPage="1"/>
  </sheetPr>
  <dimension ref="A1:N68"/>
  <sheetViews>
    <sheetView zoomScale="136" zoomScaleNormal="136" workbookViewId="0"/>
  </sheetViews>
  <sheetFormatPr baseColWidth="10" defaultColWidth="11.42578125" defaultRowHeight="9" x14ac:dyDescent="0.15"/>
  <cols>
    <col min="1" max="2" width="11.85546875" style="97" customWidth="1"/>
    <col min="3" max="3" width="5.5703125" style="264" customWidth="1"/>
    <col min="4" max="4" width="0.42578125" style="42" customWidth="1"/>
    <col min="5" max="5" width="4.5703125" style="42" hidden="1" customWidth="1"/>
    <col min="6" max="6" width="22.42578125" style="28" customWidth="1"/>
    <col min="7" max="8" width="11.42578125" style="23" bestFit="1" customWidth="1"/>
    <col min="9" max="9" width="11.28515625" style="28" bestFit="1" customWidth="1"/>
    <col min="10" max="16384" width="11.42578125" style="28"/>
  </cols>
  <sheetData>
    <row r="1" spans="1:9" s="21" customFormat="1" ht="12.75" x14ac:dyDescent="0.2">
      <c r="A1" s="271" t="s">
        <v>235</v>
      </c>
      <c r="B1" s="271"/>
      <c r="C1" s="271"/>
      <c r="D1" s="116"/>
      <c r="E1" s="116"/>
      <c r="F1" s="75"/>
      <c r="G1" s="75"/>
      <c r="H1" s="75"/>
      <c r="I1" s="75"/>
    </row>
    <row r="2" spans="1:9" s="21" customFormat="1" x14ac:dyDescent="0.15">
      <c r="A2" s="133"/>
      <c r="B2" s="133"/>
      <c r="C2" s="133"/>
      <c r="D2" s="76"/>
      <c r="E2" s="76"/>
      <c r="F2" s="76"/>
      <c r="G2" s="76"/>
      <c r="H2" s="76"/>
    </row>
    <row r="3" spans="1:9" s="21" customFormat="1" x14ac:dyDescent="0.15">
      <c r="A3" s="236" t="s">
        <v>205</v>
      </c>
      <c r="B3" s="236"/>
      <c r="C3" s="236"/>
      <c r="D3" s="22"/>
      <c r="E3" s="257" t="s">
        <v>21</v>
      </c>
      <c r="F3" s="257"/>
      <c r="G3" s="258" t="s">
        <v>156</v>
      </c>
      <c r="H3" s="258"/>
      <c r="I3" s="257" t="s">
        <v>202</v>
      </c>
    </row>
    <row r="4" spans="1:9" s="21" customFormat="1" x14ac:dyDescent="0.15">
      <c r="A4" s="236"/>
      <c r="B4" s="236"/>
      <c r="C4" s="236"/>
      <c r="D4" s="22"/>
      <c r="E4" s="257"/>
      <c r="F4" s="257"/>
      <c r="G4" s="259">
        <v>2024</v>
      </c>
      <c r="H4" s="260">
        <v>2023</v>
      </c>
      <c r="I4" s="257"/>
    </row>
    <row r="5" spans="1:9" s="21" customFormat="1" x14ac:dyDescent="0.15">
      <c r="A5" s="180" t="s">
        <v>203</v>
      </c>
      <c r="B5" s="180" t="s">
        <v>204</v>
      </c>
      <c r="C5" s="180" t="s">
        <v>232</v>
      </c>
      <c r="D5" s="22"/>
      <c r="E5" s="257"/>
      <c r="F5" s="257"/>
      <c r="G5" s="259" t="s">
        <v>160</v>
      </c>
      <c r="H5" s="259" t="s">
        <v>159</v>
      </c>
      <c r="I5" s="260" t="s">
        <v>161</v>
      </c>
    </row>
    <row r="6" spans="1:9" s="21" customFormat="1" x14ac:dyDescent="0.15">
      <c r="A6" s="180"/>
      <c r="B6" s="180"/>
      <c r="C6" s="180"/>
      <c r="D6" s="22"/>
      <c r="E6" s="257"/>
      <c r="F6" s="257"/>
      <c r="G6" s="259"/>
      <c r="H6" s="259"/>
      <c r="I6" s="260" t="s">
        <v>162</v>
      </c>
    </row>
    <row r="7" spans="1:9" s="21" customFormat="1" ht="9.75" thickBot="1" x14ac:dyDescent="0.2">
      <c r="A7" s="181"/>
      <c r="B7" s="181"/>
      <c r="C7" s="181"/>
      <c r="D7" s="22"/>
      <c r="E7" s="185"/>
      <c r="F7" s="185"/>
      <c r="G7" s="261" t="s">
        <v>115</v>
      </c>
      <c r="H7" s="261" t="s">
        <v>114</v>
      </c>
      <c r="I7" s="261" t="s">
        <v>113</v>
      </c>
    </row>
    <row r="8" spans="1:9" ht="9.75" thickTop="1" x14ac:dyDescent="0.15">
      <c r="A8" s="101">
        <v>3037612</v>
      </c>
      <c r="B8" s="101">
        <v>2623257.75</v>
      </c>
      <c r="C8" s="262" t="s">
        <v>165</v>
      </c>
      <c r="D8" s="23"/>
      <c r="E8" s="28">
        <v>1</v>
      </c>
      <c r="F8" s="37" t="s">
        <v>24</v>
      </c>
      <c r="G8" s="38">
        <f t="shared" ref="G8:G39" si="0">IF(C8="Sí",B8,"0")</f>
        <v>2623257.75</v>
      </c>
      <c r="H8" s="38">
        <f t="shared" ref="H8:H39" si="1">IF(C8="Sí",A8,"0")</f>
        <v>3037612</v>
      </c>
      <c r="I8" s="39">
        <f t="shared" ref="I8:I66" si="2">IF(C8="Sí",MIN(H8/G8,2),0)</f>
        <v>1.1579540744709513</v>
      </c>
    </row>
    <row r="9" spans="1:9" x14ac:dyDescent="0.15">
      <c r="A9" s="101">
        <v>722799</v>
      </c>
      <c r="B9" s="101">
        <v>470044</v>
      </c>
      <c r="C9" s="262" t="s">
        <v>165</v>
      </c>
      <c r="D9" s="23"/>
      <c r="E9" s="28">
        <v>2</v>
      </c>
      <c r="F9" s="37" t="s">
        <v>25</v>
      </c>
      <c r="G9" s="38">
        <f t="shared" si="0"/>
        <v>470044</v>
      </c>
      <c r="H9" s="38">
        <f t="shared" si="1"/>
        <v>722799</v>
      </c>
      <c r="I9" s="39">
        <f t="shared" si="2"/>
        <v>1.5377262554143867</v>
      </c>
    </row>
    <row r="10" spans="1:9" x14ac:dyDescent="0.15">
      <c r="A10" s="101">
        <v>1134850</v>
      </c>
      <c r="B10" s="101">
        <v>1126314</v>
      </c>
      <c r="C10" s="262" t="s">
        <v>166</v>
      </c>
      <c r="D10" s="23"/>
      <c r="E10" s="28">
        <v>3</v>
      </c>
      <c r="F10" s="37" t="s">
        <v>26</v>
      </c>
      <c r="G10" s="38" t="str">
        <f t="shared" si="0"/>
        <v>0</v>
      </c>
      <c r="H10" s="38" t="str">
        <f t="shared" si="1"/>
        <v>0</v>
      </c>
      <c r="I10" s="39">
        <f t="shared" si="2"/>
        <v>0</v>
      </c>
    </row>
    <row r="11" spans="1:9" x14ac:dyDescent="0.15">
      <c r="A11" s="101">
        <v>1740814.48</v>
      </c>
      <c r="B11" s="101">
        <v>1310354</v>
      </c>
      <c r="C11" s="262" t="s">
        <v>166</v>
      </c>
      <c r="D11" s="23"/>
      <c r="E11" s="28">
        <v>4</v>
      </c>
      <c r="F11" s="37" t="s">
        <v>27</v>
      </c>
      <c r="G11" s="38" t="str">
        <f t="shared" si="0"/>
        <v>0</v>
      </c>
      <c r="H11" s="38" t="str">
        <f t="shared" si="1"/>
        <v>0</v>
      </c>
      <c r="I11" s="39">
        <f t="shared" si="2"/>
        <v>0</v>
      </c>
    </row>
    <row r="12" spans="1:9" x14ac:dyDescent="0.15">
      <c r="A12" s="101">
        <v>2880033</v>
      </c>
      <c r="B12" s="101">
        <v>2501470</v>
      </c>
      <c r="C12" s="262" t="s">
        <v>165</v>
      </c>
      <c r="D12" s="23"/>
      <c r="E12" s="28">
        <v>5</v>
      </c>
      <c r="F12" s="37" t="s">
        <v>28</v>
      </c>
      <c r="G12" s="38">
        <f t="shared" si="0"/>
        <v>2501470</v>
      </c>
      <c r="H12" s="38">
        <f t="shared" si="1"/>
        <v>2880033</v>
      </c>
      <c r="I12" s="39">
        <f t="shared" si="2"/>
        <v>1.151336214305988</v>
      </c>
    </row>
    <row r="13" spans="1:9" x14ac:dyDescent="0.15">
      <c r="A13" s="101">
        <v>2183667</v>
      </c>
      <c r="B13" s="101">
        <v>1582790</v>
      </c>
      <c r="C13" s="262" t="s">
        <v>165</v>
      </c>
      <c r="D13" s="23"/>
      <c r="E13" s="28">
        <v>6</v>
      </c>
      <c r="F13" s="37" t="s">
        <v>29</v>
      </c>
      <c r="G13" s="38">
        <f t="shared" si="0"/>
        <v>1582790</v>
      </c>
      <c r="H13" s="38">
        <f t="shared" si="1"/>
        <v>2183667</v>
      </c>
      <c r="I13" s="39">
        <f t="shared" si="2"/>
        <v>1.3796315367168102</v>
      </c>
    </row>
    <row r="14" spans="1:9" x14ac:dyDescent="0.15">
      <c r="A14" s="101">
        <v>1018976.05</v>
      </c>
      <c r="B14" s="101">
        <v>911868</v>
      </c>
      <c r="C14" s="262" t="s">
        <v>166</v>
      </c>
      <c r="D14" s="23"/>
      <c r="E14" s="28">
        <v>7</v>
      </c>
      <c r="F14" s="37" t="s">
        <v>30</v>
      </c>
      <c r="G14" s="38" t="str">
        <f t="shared" si="0"/>
        <v>0</v>
      </c>
      <c r="H14" s="38" t="str">
        <f t="shared" si="1"/>
        <v>0</v>
      </c>
      <c r="I14" s="39">
        <f t="shared" si="2"/>
        <v>0</v>
      </c>
    </row>
    <row r="15" spans="1:9" x14ac:dyDescent="0.15">
      <c r="A15" s="101">
        <v>3154404.9</v>
      </c>
      <c r="B15" s="101">
        <v>4137249</v>
      </c>
      <c r="C15" s="262" t="s">
        <v>166</v>
      </c>
      <c r="D15" s="23"/>
      <c r="E15" s="28">
        <v>8</v>
      </c>
      <c r="F15" s="37" t="s">
        <v>31</v>
      </c>
      <c r="G15" s="38" t="str">
        <f t="shared" si="0"/>
        <v>0</v>
      </c>
      <c r="H15" s="38" t="str">
        <f t="shared" si="1"/>
        <v>0</v>
      </c>
      <c r="I15" s="39">
        <f t="shared" si="2"/>
        <v>0</v>
      </c>
    </row>
    <row r="16" spans="1:9" x14ac:dyDescent="0.15">
      <c r="A16" s="101">
        <v>7774058</v>
      </c>
      <c r="B16" s="101">
        <v>10447487</v>
      </c>
      <c r="C16" s="262" t="s">
        <v>166</v>
      </c>
      <c r="D16" s="23"/>
      <c r="E16" s="28">
        <v>9</v>
      </c>
      <c r="F16" s="37" t="s">
        <v>32</v>
      </c>
      <c r="G16" s="38" t="str">
        <f t="shared" si="0"/>
        <v>0</v>
      </c>
      <c r="H16" s="38" t="str">
        <f t="shared" si="1"/>
        <v>0</v>
      </c>
      <c r="I16" s="39">
        <f t="shared" si="2"/>
        <v>0</v>
      </c>
    </row>
    <row r="17" spans="1:14" s="115" customFormat="1" x14ac:dyDescent="0.15">
      <c r="A17" s="101">
        <v>9798082.3599999994</v>
      </c>
      <c r="B17" s="101">
        <v>6140614.2999999998</v>
      </c>
      <c r="C17" s="262" t="s">
        <v>166</v>
      </c>
      <c r="D17" s="23"/>
      <c r="E17" s="28">
        <v>10</v>
      </c>
      <c r="F17" s="37" t="s">
        <v>33</v>
      </c>
      <c r="G17" s="38" t="str">
        <f t="shared" si="0"/>
        <v>0</v>
      </c>
      <c r="H17" s="38" t="str">
        <f t="shared" si="1"/>
        <v>0</v>
      </c>
      <c r="I17" s="39">
        <f t="shared" si="2"/>
        <v>0</v>
      </c>
      <c r="J17" s="28"/>
      <c r="K17" s="28"/>
      <c r="L17" s="28"/>
      <c r="M17" s="28"/>
      <c r="N17" s="28"/>
    </row>
    <row r="18" spans="1:14" s="115" customFormat="1" x14ac:dyDescent="0.15">
      <c r="A18" s="101">
        <v>3494417</v>
      </c>
      <c r="B18" s="101">
        <v>3965556</v>
      </c>
      <c r="C18" s="262" t="s">
        <v>165</v>
      </c>
      <c r="D18" s="23"/>
      <c r="E18" s="28">
        <v>11</v>
      </c>
      <c r="F18" s="37" t="s">
        <v>34</v>
      </c>
      <c r="G18" s="38">
        <f t="shared" si="0"/>
        <v>3965556</v>
      </c>
      <c r="H18" s="38">
        <f t="shared" si="1"/>
        <v>3494417</v>
      </c>
      <c r="I18" s="39">
        <f t="shared" si="2"/>
        <v>0.88119219599975385</v>
      </c>
      <c r="J18" s="28"/>
      <c r="K18" s="28"/>
      <c r="L18" s="28"/>
      <c r="M18" s="28"/>
      <c r="N18" s="28"/>
    </row>
    <row r="19" spans="1:14" s="115" customFormat="1" x14ac:dyDescent="0.15">
      <c r="A19" s="101">
        <v>9486721</v>
      </c>
      <c r="B19" s="101">
        <v>10254180</v>
      </c>
      <c r="C19" s="262" t="s">
        <v>166</v>
      </c>
      <c r="D19" s="23"/>
      <c r="E19" s="28">
        <v>12</v>
      </c>
      <c r="F19" s="37" t="s">
        <v>35</v>
      </c>
      <c r="G19" s="38" t="str">
        <f t="shared" si="0"/>
        <v>0</v>
      </c>
      <c r="H19" s="38" t="str">
        <f t="shared" si="1"/>
        <v>0</v>
      </c>
      <c r="I19" s="39">
        <f t="shared" si="2"/>
        <v>0</v>
      </c>
      <c r="J19" s="28"/>
      <c r="K19" s="28"/>
      <c r="L19" s="28"/>
      <c r="M19" s="28"/>
      <c r="N19" s="28"/>
    </row>
    <row r="20" spans="1:14" s="115" customFormat="1" x14ac:dyDescent="0.15">
      <c r="A20" s="101">
        <v>21968689.850000001</v>
      </c>
      <c r="B20" s="101">
        <v>25787285.34</v>
      </c>
      <c r="C20" s="262" t="s">
        <v>166</v>
      </c>
      <c r="D20" s="23"/>
      <c r="E20" s="28">
        <v>13</v>
      </c>
      <c r="F20" s="37" t="s">
        <v>36</v>
      </c>
      <c r="G20" s="38" t="str">
        <f t="shared" si="0"/>
        <v>0</v>
      </c>
      <c r="H20" s="38" t="str">
        <f t="shared" si="1"/>
        <v>0</v>
      </c>
      <c r="I20" s="39">
        <f t="shared" si="2"/>
        <v>0</v>
      </c>
      <c r="J20" s="28"/>
      <c r="K20" s="28"/>
      <c r="L20" s="28"/>
      <c r="M20" s="28"/>
      <c r="N20" s="28"/>
    </row>
    <row r="21" spans="1:14" s="115" customFormat="1" x14ac:dyDescent="0.15">
      <c r="A21" s="101">
        <v>798613</v>
      </c>
      <c r="B21" s="101">
        <v>605661</v>
      </c>
      <c r="C21" s="262" t="s">
        <v>165</v>
      </c>
      <c r="D21" s="23"/>
      <c r="E21" s="28">
        <v>14</v>
      </c>
      <c r="F21" s="37" t="s">
        <v>37</v>
      </c>
      <c r="G21" s="38">
        <f t="shared" si="0"/>
        <v>605661</v>
      </c>
      <c r="H21" s="38">
        <f t="shared" si="1"/>
        <v>798613</v>
      </c>
      <c r="I21" s="39">
        <f t="shared" si="2"/>
        <v>1.3185808562875931</v>
      </c>
      <c r="J21" s="28"/>
      <c r="K21" s="28"/>
      <c r="L21" s="28"/>
      <c r="M21" s="28"/>
      <c r="N21" s="28"/>
    </row>
    <row r="22" spans="1:14" s="115" customFormat="1" x14ac:dyDescent="0.15">
      <c r="A22" s="101">
        <v>4322691</v>
      </c>
      <c r="B22" s="101">
        <v>3473027</v>
      </c>
      <c r="C22" s="262" t="s">
        <v>165</v>
      </c>
      <c r="D22" s="23"/>
      <c r="E22" s="28">
        <v>15</v>
      </c>
      <c r="F22" s="37" t="s">
        <v>38</v>
      </c>
      <c r="G22" s="38">
        <f t="shared" si="0"/>
        <v>3473027</v>
      </c>
      <c r="H22" s="38">
        <f t="shared" si="1"/>
        <v>4322691</v>
      </c>
      <c r="I22" s="39">
        <f t="shared" si="2"/>
        <v>1.2446465288061395</v>
      </c>
      <c r="J22" s="28"/>
      <c r="K22" s="28"/>
      <c r="L22" s="28"/>
      <c r="M22" s="28"/>
      <c r="N22" s="28"/>
    </row>
    <row r="23" spans="1:14" s="115" customFormat="1" x14ac:dyDescent="0.15">
      <c r="A23" s="101">
        <v>5308109</v>
      </c>
      <c r="B23" s="101">
        <v>3869401</v>
      </c>
      <c r="C23" s="262" t="s">
        <v>165</v>
      </c>
      <c r="D23" s="23"/>
      <c r="E23" s="28">
        <v>16</v>
      </c>
      <c r="F23" s="37" t="s">
        <v>104</v>
      </c>
      <c r="G23" s="38">
        <f t="shared" si="0"/>
        <v>3869401</v>
      </c>
      <c r="H23" s="38">
        <f t="shared" si="1"/>
        <v>5308109</v>
      </c>
      <c r="I23" s="39">
        <f t="shared" si="2"/>
        <v>1.3718167230535165</v>
      </c>
      <c r="J23" s="28"/>
      <c r="K23" s="28"/>
      <c r="L23" s="28"/>
      <c r="M23" s="28"/>
      <c r="N23" s="28"/>
    </row>
    <row r="24" spans="1:14" s="115" customFormat="1" x14ac:dyDescent="0.15">
      <c r="A24" s="101">
        <v>1706814</v>
      </c>
      <c r="B24" s="101">
        <v>1453213</v>
      </c>
      <c r="C24" s="262" t="s">
        <v>165</v>
      </c>
      <c r="D24" s="23"/>
      <c r="E24" s="28">
        <v>17</v>
      </c>
      <c r="F24" s="37" t="s">
        <v>39</v>
      </c>
      <c r="G24" s="38">
        <f t="shared" si="0"/>
        <v>1453213</v>
      </c>
      <c r="H24" s="38">
        <f t="shared" si="1"/>
        <v>1706814</v>
      </c>
      <c r="I24" s="39">
        <f t="shared" si="2"/>
        <v>1.1745105500707742</v>
      </c>
      <c r="J24" s="28"/>
      <c r="K24" s="28"/>
      <c r="L24" s="28"/>
      <c r="M24" s="28"/>
      <c r="N24" s="28"/>
    </row>
    <row r="25" spans="1:14" s="115" customFormat="1" x14ac:dyDescent="0.15">
      <c r="A25" s="101">
        <v>921586</v>
      </c>
      <c r="B25" s="101">
        <v>680894</v>
      </c>
      <c r="C25" s="262" t="s">
        <v>165</v>
      </c>
      <c r="D25" s="23"/>
      <c r="E25" s="28">
        <v>18</v>
      </c>
      <c r="F25" s="37" t="s">
        <v>40</v>
      </c>
      <c r="G25" s="38">
        <f t="shared" si="0"/>
        <v>680894</v>
      </c>
      <c r="H25" s="38">
        <f t="shared" si="1"/>
        <v>921586</v>
      </c>
      <c r="I25" s="39">
        <f t="shared" si="2"/>
        <v>1.3534940827794046</v>
      </c>
      <c r="J25" s="28"/>
      <c r="K25" s="28"/>
      <c r="L25" s="28"/>
      <c r="M25" s="28"/>
      <c r="N25" s="28"/>
    </row>
    <row r="26" spans="1:14" s="115" customFormat="1" x14ac:dyDescent="0.15">
      <c r="A26" s="101">
        <v>723460</v>
      </c>
      <c r="B26" s="101">
        <v>507798</v>
      </c>
      <c r="C26" s="262" t="s">
        <v>165</v>
      </c>
      <c r="D26" s="23"/>
      <c r="E26" s="28">
        <v>19</v>
      </c>
      <c r="F26" s="37" t="s">
        <v>41</v>
      </c>
      <c r="G26" s="38">
        <f t="shared" si="0"/>
        <v>507798</v>
      </c>
      <c r="H26" s="38">
        <f t="shared" si="1"/>
        <v>723460</v>
      </c>
      <c r="I26" s="39">
        <f t="shared" si="2"/>
        <v>1.4247003729829577</v>
      </c>
      <c r="J26" s="28"/>
      <c r="K26" s="28"/>
      <c r="L26" s="28"/>
      <c r="M26" s="28"/>
      <c r="N26" s="28"/>
    </row>
    <row r="27" spans="1:14" s="115" customFormat="1" x14ac:dyDescent="0.15">
      <c r="A27" s="101">
        <v>16857929</v>
      </c>
      <c r="B27" s="101">
        <v>17236545.760000002</v>
      </c>
      <c r="C27" s="262" t="s">
        <v>166</v>
      </c>
      <c r="D27" s="23"/>
      <c r="E27" s="28">
        <v>20</v>
      </c>
      <c r="F27" s="37" t="s">
        <v>42</v>
      </c>
      <c r="G27" s="38" t="str">
        <f t="shared" si="0"/>
        <v>0</v>
      </c>
      <c r="H27" s="38" t="str">
        <f t="shared" si="1"/>
        <v>0</v>
      </c>
      <c r="I27" s="39">
        <f t="shared" si="2"/>
        <v>0</v>
      </c>
      <c r="J27" s="28"/>
      <c r="K27" s="28"/>
      <c r="L27" s="28"/>
      <c r="M27" s="28"/>
      <c r="N27" s="28"/>
    </row>
    <row r="28" spans="1:14" s="115" customFormat="1" x14ac:dyDescent="0.15">
      <c r="A28" s="101">
        <v>14220814.24</v>
      </c>
      <c r="B28" s="101">
        <v>11248315.439999999</v>
      </c>
      <c r="C28" s="262" t="s">
        <v>165</v>
      </c>
      <c r="D28" s="23"/>
      <c r="E28" s="28">
        <v>21</v>
      </c>
      <c r="F28" s="37" t="s">
        <v>43</v>
      </c>
      <c r="G28" s="38">
        <f t="shared" si="0"/>
        <v>11248315.439999999</v>
      </c>
      <c r="H28" s="38">
        <f t="shared" si="1"/>
        <v>14220814.24</v>
      </c>
      <c r="I28" s="39">
        <f t="shared" si="2"/>
        <v>1.2642616857480307</v>
      </c>
      <c r="J28" s="28"/>
      <c r="K28" s="28"/>
      <c r="L28" s="28"/>
      <c r="M28" s="28"/>
      <c r="N28" s="28"/>
    </row>
    <row r="29" spans="1:14" s="115" customFormat="1" x14ac:dyDescent="0.15">
      <c r="A29" s="101">
        <v>1841937.13</v>
      </c>
      <c r="B29" s="101">
        <v>1373849</v>
      </c>
      <c r="C29" s="262" t="s">
        <v>165</v>
      </c>
      <c r="D29" s="23"/>
      <c r="E29" s="28">
        <v>22</v>
      </c>
      <c r="F29" s="37" t="s">
        <v>44</v>
      </c>
      <c r="G29" s="38">
        <f t="shared" si="0"/>
        <v>1373849</v>
      </c>
      <c r="H29" s="38">
        <f t="shared" si="1"/>
        <v>1841937.13</v>
      </c>
      <c r="I29" s="39">
        <f t="shared" si="2"/>
        <v>1.3407129386126131</v>
      </c>
      <c r="J29" s="28"/>
      <c r="K29" s="28"/>
      <c r="L29" s="28"/>
      <c r="M29" s="28"/>
      <c r="N29" s="28"/>
    </row>
    <row r="30" spans="1:14" s="115" customFormat="1" x14ac:dyDescent="0.15">
      <c r="A30" s="101">
        <v>2473144</v>
      </c>
      <c r="B30" s="101">
        <v>1897752</v>
      </c>
      <c r="C30" s="262" t="s">
        <v>166</v>
      </c>
      <c r="D30" s="23"/>
      <c r="E30" s="28">
        <v>23</v>
      </c>
      <c r="F30" s="37" t="s">
        <v>45</v>
      </c>
      <c r="G30" s="38" t="str">
        <f t="shared" si="0"/>
        <v>0</v>
      </c>
      <c r="H30" s="38" t="str">
        <f t="shared" si="1"/>
        <v>0</v>
      </c>
      <c r="I30" s="39">
        <f t="shared" si="2"/>
        <v>0</v>
      </c>
      <c r="J30" s="28"/>
      <c r="K30" s="28"/>
      <c r="L30" s="28"/>
      <c r="M30" s="28"/>
      <c r="N30" s="28"/>
    </row>
    <row r="31" spans="1:14" s="115" customFormat="1" x14ac:dyDescent="0.15">
      <c r="A31" s="101">
        <v>11175847.529999999</v>
      </c>
      <c r="B31" s="101">
        <v>11970852.08</v>
      </c>
      <c r="C31" s="262" t="s">
        <v>166</v>
      </c>
      <c r="D31" s="23"/>
      <c r="E31" s="28">
        <v>24</v>
      </c>
      <c r="F31" s="37" t="s">
        <v>46</v>
      </c>
      <c r="G31" s="38" t="str">
        <f t="shared" si="0"/>
        <v>0</v>
      </c>
      <c r="H31" s="38" t="str">
        <f t="shared" si="1"/>
        <v>0</v>
      </c>
      <c r="I31" s="39">
        <f t="shared" si="2"/>
        <v>0</v>
      </c>
      <c r="J31" s="28"/>
      <c r="K31" s="28"/>
      <c r="L31" s="28"/>
      <c r="M31" s="28"/>
      <c r="N31" s="28"/>
    </row>
    <row r="32" spans="1:14" s="115" customFormat="1" x14ac:dyDescent="0.15">
      <c r="A32" s="101">
        <v>2313633.54</v>
      </c>
      <c r="B32" s="101">
        <v>2335687.4900000002</v>
      </c>
      <c r="C32" s="262" t="s">
        <v>166</v>
      </c>
      <c r="D32" s="23"/>
      <c r="E32" s="28">
        <v>25</v>
      </c>
      <c r="F32" s="37" t="s">
        <v>47</v>
      </c>
      <c r="G32" s="38" t="str">
        <f t="shared" si="0"/>
        <v>0</v>
      </c>
      <c r="H32" s="38" t="str">
        <f t="shared" si="1"/>
        <v>0</v>
      </c>
      <c r="I32" s="39">
        <f t="shared" si="2"/>
        <v>0</v>
      </c>
      <c r="J32" s="28"/>
      <c r="K32" s="28"/>
      <c r="L32" s="28"/>
      <c r="M32" s="28"/>
      <c r="N32" s="28"/>
    </row>
    <row r="33" spans="1:14" s="115" customFormat="1" x14ac:dyDescent="0.15">
      <c r="A33" s="101">
        <v>248817</v>
      </c>
      <c r="B33" s="101">
        <v>185254</v>
      </c>
      <c r="C33" s="262" t="s">
        <v>165</v>
      </c>
      <c r="D33" s="23"/>
      <c r="E33" s="28">
        <v>26</v>
      </c>
      <c r="F33" s="37" t="s">
        <v>48</v>
      </c>
      <c r="G33" s="38">
        <f t="shared" si="0"/>
        <v>185254</v>
      </c>
      <c r="H33" s="38">
        <f t="shared" si="1"/>
        <v>248817</v>
      </c>
      <c r="I33" s="39">
        <f t="shared" si="2"/>
        <v>1.3431126993209324</v>
      </c>
      <c r="J33" s="28"/>
      <c r="K33" s="28"/>
      <c r="L33" s="28"/>
      <c r="M33" s="28"/>
      <c r="N33" s="28"/>
    </row>
    <row r="34" spans="1:14" s="115" customFormat="1" x14ac:dyDescent="0.15">
      <c r="A34" s="101">
        <v>2734343</v>
      </c>
      <c r="B34" s="101">
        <v>2489887</v>
      </c>
      <c r="C34" s="262" t="s">
        <v>165</v>
      </c>
      <c r="D34" s="23"/>
      <c r="E34" s="28">
        <v>27</v>
      </c>
      <c r="F34" s="37" t="s">
        <v>49</v>
      </c>
      <c r="G34" s="38">
        <f t="shared" si="0"/>
        <v>2489887</v>
      </c>
      <c r="H34" s="38">
        <f t="shared" si="1"/>
        <v>2734343</v>
      </c>
      <c r="I34" s="39">
        <f t="shared" si="2"/>
        <v>1.0981795559396872</v>
      </c>
      <c r="J34" s="28"/>
      <c r="K34" s="28"/>
      <c r="L34" s="28"/>
      <c r="M34" s="28"/>
      <c r="N34" s="28"/>
    </row>
    <row r="35" spans="1:14" s="115" customFormat="1" x14ac:dyDescent="0.15">
      <c r="A35" s="101">
        <v>602180865.17999995</v>
      </c>
      <c r="B35" s="101">
        <v>627142718.02999997</v>
      </c>
      <c r="C35" s="262" t="s">
        <v>166</v>
      </c>
      <c r="D35" s="23"/>
      <c r="E35" s="28">
        <v>28</v>
      </c>
      <c r="F35" s="37" t="s">
        <v>50</v>
      </c>
      <c r="G35" s="38" t="str">
        <f t="shared" si="0"/>
        <v>0</v>
      </c>
      <c r="H35" s="38" t="str">
        <f t="shared" si="1"/>
        <v>0</v>
      </c>
      <c r="I35" s="39">
        <f t="shared" si="2"/>
        <v>0</v>
      </c>
      <c r="J35" s="28"/>
      <c r="K35" s="28"/>
      <c r="L35" s="28"/>
      <c r="M35" s="28"/>
      <c r="N35" s="28"/>
    </row>
    <row r="36" spans="1:14" s="115" customFormat="1" x14ac:dyDescent="0.15">
      <c r="A36" s="101">
        <v>1690756</v>
      </c>
      <c r="B36" s="101">
        <v>1216156</v>
      </c>
      <c r="C36" s="262" t="s">
        <v>165</v>
      </c>
      <c r="D36" s="23"/>
      <c r="E36" s="28">
        <v>29</v>
      </c>
      <c r="F36" s="37" t="s">
        <v>51</v>
      </c>
      <c r="G36" s="38">
        <f t="shared" si="0"/>
        <v>1216156</v>
      </c>
      <c r="H36" s="38">
        <f t="shared" si="1"/>
        <v>1690756</v>
      </c>
      <c r="I36" s="39">
        <f t="shared" si="2"/>
        <v>1.390245988179148</v>
      </c>
      <c r="J36" s="28"/>
      <c r="K36" s="28"/>
      <c r="L36" s="28"/>
      <c r="M36" s="28"/>
      <c r="N36" s="28"/>
    </row>
    <row r="37" spans="1:14" s="115" customFormat="1" x14ac:dyDescent="0.15">
      <c r="A37" s="101">
        <v>1451316</v>
      </c>
      <c r="B37" s="101">
        <v>962476</v>
      </c>
      <c r="C37" s="262" t="s">
        <v>165</v>
      </c>
      <c r="D37" s="23"/>
      <c r="E37" s="28">
        <v>30</v>
      </c>
      <c r="F37" s="37" t="s">
        <v>52</v>
      </c>
      <c r="G37" s="38">
        <f t="shared" si="0"/>
        <v>962476</v>
      </c>
      <c r="H37" s="38">
        <f t="shared" si="1"/>
        <v>1451316</v>
      </c>
      <c r="I37" s="39">
        <f t="shared" si="2"/>
        <v>1.5078983787647693</v>
      </c>
      <c r="J37" s="28"/>
      <c r="K37" s="28"/>
      <c r="L37" s="28"/>
      <c r="M37" s="28"/>
      <c r="N37" s="28"/>
    </row>
    <row r="38" spans="1:14" s="115" customFormat="1" x14ac:dyDescent="0.15">
      <c r="A38" s="101">
        <v>1295663</v>
      </c>
      <c r="B38" s="101">
        <v>1165321</v>
      </c>
      <c r="C38" s="262" t="s">
        <v>165</v>
      </c>
      <c r="D38" s="23"/>
      <c r="E38" s="28">
        <v>31</v>
      </c>
      <c r="F38" s="37" t="s">
        <v>53</v>
      </c>
      <c r="G38" s="38">
        <f t="shared" si="0"/>
        <v>1165321</v>
      </c>
      <c r="H38" s="38">
        <f t="shared" si="1"/>
        <v>1295663</v>
      </c>
      <c r="I38" s="39">
        <f t="shared" si="2"/>
        <v>1.1118507261089434</v>
      </c>
      <c r="J38" s="28"/>
      <c r="K38" s="28"/>
      <c r="L38" s="28"/>
      <c r="M38" s="28"/>
      <c r="N38" s="28"/>
    </row>
    <row r="39" spans="1:14" s="115" customFormat="1" x14ac:dyDescent="0.15">
      <c r="A39" s="101">
        <v>213700</v>
      </c>
      <c r="B39" s="101">
        <v>163088</v>
      </c>
      <c r="C39" s="262" t="s">
        <v>165</v>
      </c>
      <c r="D39" s="23"/>
      <c r="E39" s="28">
        <v>32</v>
      </c>
      <c r="F39" s="37" t="s">
        <v>54</v>
      </c>
      <c r="G39" s="38">
        <f t="shared" si="0"/>
        <v>163088</v>
      </c>
      <c r="H39" s="38">
        <f t="shared" si="1"/>
        <v>213700</v>
      </c>
      <c r="I39" s="39">
        <f t="shared" si="2"/>
        <v>1.3103355243794761</v>
      </c>
      <c r="J39" s="28"/>
      <c r="K39" s="28"/>
      <c r="L39" s="28"/>
      <c r="M39" s="28"/>
      <c r="N39" s="28"/>
    </row>
    <row r="40" spans="1:14" s="115" customFormat="1" x14ac:dyDescent="0.15">
      <c r="A40" s="101">
        <v>6199777.5099999998</v>
      </c>
      <c r="B40" s="101">
        <v>6828203.29</v>
      </c>
      <c r="C40" s="262" t="s">
        <v>166</v>
      </c>
      <c r="D40" s="23"/>
      <c r="E40" s="28">
        <v>33</v>
      </c>
      <c r="F40" s="37" t="s">
        <v>55</v>
      </c>
      <c r="G40" s="38" t="str">
        <f t="shared" ref="G40:G66" si="3">IF(C40="Sí",B40,"0")</f>
        <v>0</v>
      </c>
      <c r="H40" s="38" t="str">
        <f t="shared" ref="H40:H66" si="4">IF(C40="Sí",A40,"0")</f>
        <v>0</v>
      </c>
      <c r="I40" s="39">
        <f t="shared" si="2"/>
        <v>0</v>
      </c>
      <c r="J40" s="28"/>
      <c r="K40" s="28"/>
      <c r="L40" s="28"/>
      <c r="M40" s="28"/>
      <c r="N40" s="28"/>
    </row>
    <row r="41" spans="1:14" s="115" customFormat="1" x14ac:dyDescent="0.15">
      <c r="A41" s="101">
        <v>688356</v>
      </c>
      <c r="B41" s="101">
        <v>426165</v>
      </c>
      <c r="C41" s="262" t="s">
        <v>165</v>
      </c>
      <c r="D41" s="23"/>
      <c r="E41" s="28">
        <v>34</v>
      </c>
      <c r="F41" s="37" t="s">
        <v>56</v>
      </c>
      <c r="G41" s="38">
        <f t="shared" si="3"/>
        <v>426165</v>
      </c>
      <c r="H41" s="38">
        <f t="shared" si="4"/>
        <v>688356</v>
      </c>
      <c r="I41" s="39">
        <f t="shared" si="2"/>
        <v>1.6152335363063601</v>
      </c>
      <c r="J41" s="28"/>
      <c r="K41" s="28"/>
      <c r="L41" s="28"/>
      <c r="M41" s="28"/>
      <c r="N41" s="28"/>
    </row>
    <row r="42" spans="1:14" s="115" customFormat="1" x14ac:dyDescent="0.15">
      <c r="A42" s="101">
        <v>77406174.019999996</v>
      </c>
      <c r="B42" s="101">
        <v>94065584.030000001</v>
      </c>
      <c r="C42" s="262" t="s">
        <v>165</v>
      </c>
      <c r="D42" s="23"/>
      <c r="E42" s="28">
        <v>35</v>
      </c>
      <c r="F42" s="37" t="s">
        <v>57</v>
      </c>
      <c r="G42" s="38">
        <f t="shared" si="3"/>
        <v>94065584.030000001</v>
      </c>
      <c r="H42" s="38">
        <f t="shared" si="4"/>
        <v>77406174.019999996</v>
      </c>
      <c r="I42" s="39">
        <f t="shared" si="2"/>
        <v>0.82289579996987128</v>
      </c>
      <c r="J42" s="28"/>
      <c r="K42" s="28"/>
      <c r="L42" s="28"/>
      <c r="M42" s="28"/>
      <c r="N42" s="28"/>
    </row>
    <row r="43" spans="1:14" s="115" customFormat="1" x14ac:dyDescent="0.15">
      <c r="A43" s="101">
        <v>2388439</v>
      </c>
      <c r="B43" s="101">
        <v>1546646</v>
      </c>
      <c r="C43" s="262" t="s">
        <v>165</v>
      </c>
      <c r="D43" s="23"/>
      <c r="E43" s="28">
        <v>36</v>
      </c>
      <c r="F43" s="37" t="s">
        <v>58</v>
      </c>
      <c r="G43" s="38">
        <f t="shared" si="3"/>
        <v>1546646</v>
      </c>
      <c r="H43" s="38">
        <f t="shared" si="4"/>
        <v>2388439</v>
      </c>
      <c r="I43" s="39">
        <f t="shared" si="2"/>
        <v>1.5442699880903581</v>
      </c>
      <c r="J43" s="28"/>
      <c r="K43" s="28"/>
      <c r="L43" s="28"/>
      <c r="M43" s="28"/>
      <c r="N43" s="28"/>
    </row>
    <row r="44" spans="1:14" s="115" customFormat="1" x14ac:dyDescent="0.15">
      <c r="A44" s="101">
        <v>7398863</v>
      </c>
      <c r="B44" s="101">
        <v>7574119</v>
      </c>
      <c r="C44" s="262" t="s">
        <v>165</v>
      </c>
      <c r="D44" s="23"/>
      <c r="E44" s="28">
        <v>37</v>
      </c>
      <c r="F44" s="37" t="s">
        <v>59</v>
      </c>
      <c r="G44" s="38">
        <f t="shared" si="3"/>
        <v>7574119</v>
      </c>
      <c r="H44" s="38">
        <f t="shared" si="4"/>
        <v>7398863</v>
      </c>
      <c r="I44" s="39">
        <f t="shared" si="2"/>
        <v>0.97686120326337622</v>
      </c>
      <c r="J44" s="28"/>
      <c r="K44" s="28"/>
      <c r="L44" s="28"/>
      <c r="M44" s="28"/>
      <c r="N44" s="28"/>
    </row>
    <row r="45" spans="1:14" s="115" customFormat="1" x14ac:dyDescent="0.15">
      <c r="A45" s="101">
        <v>921693</v>
      </c>
      <c r="B45" s="101">
        <v>647025</v>
      </c>
      <c r="C45" s="262" t="s">
        <v>165</v>
      </c>
      <c r="D45" s="23"/>
      <c r="E45" s="28">
        <v>38</v>
      </c>
      <c r="F45" s="37" t="s">
        <v>60</v>
      </c>
      <c r="G45" s="38">
        <f t="shared" si="3"/>
        <v>647025</v>
      </c>
      <c r="H45" s="38">
        <f t="shared" si="4"/>
        <v>921693</v>
      </c>
      <c r="I45" s="39">
        <f t="shared" si="2"/>
        <v>1.4245090993392837</v>
      </c>
      <c r="J45" s="28"/>
      <c r="K45" s="28"/>
      <c r="L45" s="28"/>
      <c r="M45" s="28"/>
      <c r="N45" s="28"/>
    </row>
    <row r="46" spans="1:14" s="115" customFormat="1" x14ac:dyDescent="0.15">
      <c r="A46" s="101">
        <v>800081</v>
      </c>
      <c r="B46" s="101">
        <v>836356</v>
      </c>
      <c r="C46" s="262" t="s">
        <v>165</v>
      </c>
      <c r="D46" s="23"/>
      <c r="E46" s="28">
        <v>39</v>
      </c>
      <c r="F46" s="37" t="s">
        <v>105</v>
      </c>
      <c r="G46" s="38">
        <f t="shared" si="3"/>
        <v>836356</v>
      </c>
      <c r="H46" s="38">
        <f t="shared" si="4"/>
        <v>800081</v>
      </c>
      <c r="I46" s="39">
        <f t="shared" si="2"/>
        <v>0.95662732137989082</v>
      </c>
      <c r="J46" s="28"/>
      <c r="K46" s="28"/>
      <c r="L46" s="28"/>
      <c r="M46" s="28"/>
      <c r="N46" s="28"/>
    </row>
    <row r="47" spans="1:14" s="115" customFormat="1" x14ac:dyDescent="0.15">
      <c r="A47" s="101">
        <v>4255194.34</v>
      </c>
      <c r="B47" s="101">
        <v>4901332</v>
      </c>
      <c r="C47" s="262" t="s">
        <v>165</v>
      </c>
      <c r="D47" s="23"/>
      <c r="E47" s="28">
        <v>40</v>
      </c>
      <c r="F47" s="37" t="s">
        <v>61</v>
      </c>
      <c r="G47" s="38">
        <f t="shared" si="3"/>
        <v>4901332</v>
      </c>
      <c r="H47" s="38">
        <f t="shared" si="4"/>
        <v>4255194.34</v>
      </c>
      <c r="I47" s="39">
        <f t="shared" si="2"/>
        <v>0.86817100739146014</v>
      </c>
      <c r="J47" s="28"/>
      <c r="K47" s="28"/>
      <c r="L47" s="28"/>
      <c r="M47" s="28"/>
      <c r="N47" s="28"/>
    </row>
    <row r="48" spans="1:14" s="115" customFormat="1" x14ac:dyDescent="0.15">
      <c r="A48" s="101">
        <v>883865</v>
      </c>
      <c r="B48" s="101">
        <v>785962</v>
      </c>
      <c r="C48" s="262" t="s">
        <v>165</v>
      </c>
      <c r="D48" s="23"/>
      <c r="E48" s="28">
        <v>41</v>
      </c>
      <c r="F48" s="37" t="s">
        <v>62</v>
      </c>
      <c r="G48" s="38">
        <f t="shared" si="3"/>
        <v>785962</v>
      </c>
      <c r="H48" s="38">
        <f t="shared" si="4"/>
        <v>883865</v>
      </c>
      <c r="I48" s="39">
        <f t="shared" si="2"/>
        <v>1.1245645463775602</v>
      </c>
      <c r="J48" s="28"/>
      <c r="K48" s="28"/>
      <c r="L48" s="28"/>
      <c r="M48" s="28"/>
      <c r="N48" s="28"/>
    </row>
    <row r="49" spans="1:14" s="115" customFormat="1" x14ac:dyDescent="0.15">
      <c r="A49" s="101">
        <v>732693</v>
      </c>
      <c r="B49" s="101">
        <v>610247</v>
      </c>
      <c r="C49" s="262" t="s">
        <v>165</v>
      </c>
      <c r="D49" s="23"/>
      <c r="E49" s="28">
        <v>42</v>
      </c>
      <c r="F49" s="37" t="s">
        <v>63</v>
      </c>
      <c r="G49" s="38">
        <f t="shared" si="3"/>
        <v>610247</v>
      </c>
      <c r="H49" s="38">
        <f t="shared" si="4"/>
        <v>732693</v>
      </c>
      <c r="I49" s="39">
        <f t="shared" si="2"/>
        <v>1.2006499007778817</v>
      </c>
      <c r="J49" s="28"/>
      <c r="K49" s="28"/>
      <c r="L49" s="28"/>
      <c r="M49" s="28"/>
      <c r="N49" s="28"/>
    </row>
    <row r="50" spans="1:14" s="115" customFormat="1" x14ac:dyDescent="0.15">
      <c r="A50" s="101">
        <v>1260407</v>
      </c>
      <c r="B50" s="101">
        <v>1050405</v>
      </c>
      <c r="C50" s="262" t="s">
        <v>165</v>
      </c>
      <c r="D50" s="23"/>
      <c r="E50" s="28">
        <v>43</v>
      </c>
      <c r="F50" s="37" t="s">
        <v>64</v>
      </c>
      <c r="G50" s="38">
        <f t="shared" si="3"/>
        <v>1050405</v>
      </c>
      <c r="H50" s="38">
        <f t="shared" si="4"/>
        <v>1260407</v>
      </c>
      <c r="I50" s="39">
        <f t="shared" si="2"/>
        <v>1.1999247909139807</v>
      </c>
      <c r="J50" s="28"/>
      <c r="K50" s="28"/>
      <c r="L50" s="28"/>
      <c r="M50" s="28"/>
      <c r="N50" s="28"/>
    </row>
    <row r="51" spans="1:14" s="115" customFormat="1" x14ac:dyDescent="0.15">
      <c r="A51" s="101">
        <v>2407641.4</v>
      </c>
      <c r="B51" s="101">
        <v>2571165</v>
      </c>
      <c r="C51" s="262" t="s">
        <v>165</v>
      </c>
      <c r="D51" s="23"/>
      <c r="E51" s="28">
        <v>44</v>
      </c>
      <c r="F51" s="37" t="s">
        <v>65</v>
      </c>
      <c r="G51" s="38">
        <f t="shared" si="3"/>
        <v>2571165</v>
      </c>
      <c r="H51" s="38">
        <f t="shared" si="4"/>
        <v>2407641.4</v>
      </c>
      <c r="I51" s="39">
        <f t="shared" si="2"/>
        <v>0.93640096998831268</v>
      </c>
      <c r="J51" s="28"/>
      <c r="K51" s="28"/>
      <c r="L51" s="28"/>
      <c r="M51" s="28"/>
      <c r="N51" s="28"/>
    </row>
    <row r="52" spans="1:14" s="115" customFormat="1" x14ac:dyDescent="0.15">
      <c r="A52" s="101">
        <v>852423</v>
      </c>
      <c r="B52" s="101">
        <v>659761</v>
      </c>
      <c r="C52" s="262" t="s">
        <v>166</v>
      </c>
      <c r="D52" s="23"/>
      <c r="E52" s="28">
        <v>45</v>
      </c>
      <c r="F52" s="37" t="s">
        <v>66</v>
      </c>
      <c r="G52" s="38" t="str">
        <f t="shared" si="3"/>
        <v>0</v>
      </c>
      <c r="H52" s="38" t="str">
        <f t="shared" si="4"/>
        <v>0</v>
      </c>
      <c r="I52" s="39">
        <f t="shared" si="2"/>
        <v>0</v>
      </c>
      <c r="J52" s="28"/>
      <c r="K52" s="28"/>
      <c r="L52" s="28"/>
      <c r="M52" s="28"/>
      <c r="N52" s="28"/>
    </row>
    <row r="53" spans="1:14" s="115" customFormat="1" x14ac:dyDescent="0.15">
      <c r="A53" s="101">
        <v>2906314</v>
      </c>
      <c r="B53" s="101">
        <v>2463143</v>
      </c>
      <c r="C53" s="262" t="s">
        <v>165</v>
      </c>
      <c r="D53" s="23"/>
      <c r="E53" s="28">
        <v>46</v>
      </c>
      <c r="F53" s="37" t="s">
        <v>67</v>
      </c>
      <c r="G53" s="38">
        <f t="shared" si="3"/>
        <v>2463143</v>
      </c>
      <c r="H53" s="38">
        <f t="shared" si="4"/>
        <v>2906314</v>
      </c>
      <c r="I53" s="39">
        <f t="shared" si="2"/>
        <v>1.1799209384108027</v>
      </c>
      <c r="J53" s="28"/>
      <c r="K53" s="28"/>
      <c r="L53" s="28"/>
      <c r="M53" s="28"/>
      <c r="N53" s="28"/>
    </row>
    <row r="54" spans="1:14" s="115" customFormat="1" x14ac:dyDescent="0.15">
      <c r="A54" s="101">
        <v>2271096</v>
      </c>
      <c r="B54" s="101">
        <v>2106727.25</v>
      </c>
      <c r="C54" s="262" t="s">
        <v>166</v>
      </c>
      <c r="D54" s="23"/>
      <c r="E54" s="28">
        <v>47</v>
      </c>
      <c r="F54" s="37" t="s">
        <v>68</v>
      </c>
      <c r="G54" s="38" t="str">
        <f t="shared" si="3"/>
        <v>0</v>
      </c>
      <c r="H54" s="38" t="str">
        <f t="shared" si="4"/>
        <v>0</v>
      </c>
      <c r="I54" s="39">
        <f t="shared" si="2"/>
        <v>0</v>
      </c>
      <c r="J54" s="28"/>
      <c r="K54" s="28"/>
      <c r="L54" s="28"/>
      <c r="M54" s="28"/>
      <c r="N54" s="28"/>
    </row>
    <row r="55" spans="1:14" s="115" customFormat="1" x14ac:dyDescent="0.15">
      <c r="A55" s="101">
        <v>2351260.34</v>
      </c>
      <c r="B55" s="101">
        <v>2509342.4700000002</v>
      </c>
      <c r="C55" s="262" t="s">
        <v>165</v>
      </c>
      <c r="D55" s="23"/>
      <c r="E55" s="28">
        <v>48</v>
      </c>
      <c r="F55" s="37" t="s">
        <v>69</v>
      </c>
      <c r="G55" s="38">
        <f t="shared" si="3"/>
        <v>2509342.4700000002</v>
      </c>
      <c r="H55" s="38">
        <f t="shared" si="4"/>
        <v>2351260.34</v>
      </c>
      <c r="I55" s="39">
        <f>IF(C55="Sí",MIN(H55/G55,2),0)</f>
        <v>0.93700256864500431</v>
      </c>
      <c r="J55" s="28"/>
      <c r="K55" s="28"/>
      <c r="L55" s="28"/>
      <c r="M55" s="28"/>
      <c r="N55" s="28"/>
    </row>
    <row r="56" spans="1:14" s="115" customFormat="1" x14ac:dyDescent="0.15">
      <c r="A56" s="101">
        <v>709834</v>
      </c>
      <c r="B56" s="101">
        <v>753619.95</v>
      </c>
      <c r="C56" s="262" t="s">
        <v>166</v>
      </c>
      <c r="D56" s="23"/>
      <c r="E56" s="28">
        <v>49</v>
      </c>
      <c r="F56" s="37" t="s">
        <v>70</v>
      </c>
      <c r="G56" s="38" t="str">
        <f t="shared" si="3"/>
        <v>0</v>
      </c>
      <c r="H56" s="38" t="str">
        <f t="shared" si="4"/>
        <v>0</v>
      </c>
      <c r="I56" s="39">
        <f t="shared" si="2"/>
        <v>0</v>
      </c>
      <c r="J56" s="28"/>
      <c r="K56" s="28"/>
      <c r="L56" s="28"/>
      <c r="M56" s="28"/>
      <c r="N56" s="28"/>
    </row>
    <row r="57" spans="1:14" s="115" customFormat="1" x14ac:dyDescent="0.15">
      <c r="A57" s="101">
        <v>1920220.87</v>
      </c>
      <c r="B57" s="101">
        <v>1634191.49</v>
      </c>
      <c r="C57" s="262" t="s">
        <v>165</v>
      </c>
      <c r="D57" s="23"/>
      <c r="E57" s="28">
        <v>50</v>
      </c>
      <c r="F57" s="37" t="s">
        <v>71</v>
      </c>
      <c r="G57" s="38">
        <f t="shared" si="3"/>
        <v>1634191.49</v>
      </c>
      <c r="H57" s="38">
        <f t="shared" si="4"/>
        <v>1920220.87</v>
      </c>
      <c r="I57" s="39">
        <f t="shared" si="2"/>
        <v>1.175028068467056</v>
      </c>
      <c r="J57" s="28"/>
      <c r="K57" s="28"/>
      <c r="L57" s="28"/>
      <c r="M57" s="28"/>
      <c r="N57" s="28"/>
    </row>
    <row r="58" spans="1:14" s="115" customFormat="1" x14ac:dyDescent="0.15">
      <c r="A58" s="101">
        <v>2465796.59</v>
      </c>
      <c r="B58" s="101">
        <v>421497</v>
      </c>
      <c r="C58" s="262" t="s">
        <v>166</v>
      </c>
      <c r="D58" s="23"/>
      <c r="E58" s="28">
        <v>51</v>
      </c>
      <c r="F58" s="37" t="s">
        <v>72</v>
      </c>
      <c r="G58" s="38" t="str">
        <f t="shared" si="3"/>
        <v>0</v>
      </c>
      <c r="H58" s="38" t="str">
        <f t="shared" si="4"/>
        <v>0</v>
      </c>
      <c r="I58" s="39">
        <f t="shared" si="2"/>
        <v>0</v>
      </c>
      <c r="J58" s="28"/>
      <c r="K58" s="28"/>
      <c r="L58" s="28"/>
      <c r="M58" s="28"/>
      <c r="N58" s="28"/>
    </row>
    <row r="59" spans="1:14" s="115" customFormat="1" x14ac:dyDescent="0.15">
      <c r="A59" s="101">
        <v>915369</v>
      </c>
      <c r="B59" s="101">
        <v>658329</v>
      </c>
      <c r="C59" s="262" t="s">
        <v>165</v>
      </c>
      <c r="D59" s="23"/>
      <c r="E59" s="28">
        <v>52</v>
      </c>
      <c r="F59" s="37" t="s">
        <v>73</v>
      </c>
      <c r="G59" s="38">
        <f t="shared" si="3"/>
        <v>658329</v>
      </c>
      <c r="H59" s="38">
        <f t="shared" si="4"/>
        <v>915369</v>
      </c>
      <c r="I59" s="39">
        <f t="shared" si="2"/>
        <v>1.3904430763341733</v>
      </c>
      <c r="J59" s="28"/>
      <c r="K59" s="28"/>
      <c r="L59" s="28"/>
      <c r="M59" s="28"/>
      <c r="N59" s="28"/>
    </row>
    <row r="60" spans="1:14" s="115" customFormat="1" x14ac:dyDescent="0.15">
      <c r="A60" s="101">
        <v>34842826.310000002</v>
      </c>
      <c r="B60" s="101">
        <v>40399863.689999998</v>
      </c>
      <c r="C60" s="262" t="s">
        <v>166</v>
      </c>
      <c r="D60" s="23"/>
      <c r="E60" s="28">
        <v>53</v>
      </c>
      <c r="F60" s="37" t="s">
        <v>74</v>
      </c>
      <c r="G60" s="38" t="str">
        <f t="shared" si="3"/>
        <v>0</v>
      </c>
      <c r="H60" s="38" t="str">
        <f t="shared" si="4"/>
        <v>0</v>
      </c>
      <c r="I60" s="39">
        <f t="shared" si="2"/>
        <v>0</v>
      </c>
      <c r="J60" s="28"/>
      <c r="K60" s="28"/>
      <c r="L60" s="28"/>
      <c r="M60" s="28"/>
      <c r="N60" s="28"/>
    </row>
    <row r="61" spans="1:14" s="115" customFormat="1" x14ac:dyDescent="0.15">
      <c r="A61" s="101">
        <v>12299030.85</v>
      </c>
      <c r="B61" s="101">
        <v>12621709.83</v>
      </c>
      <c r="C61" s="262" t="s">
        <v>166</v>
      </c>
      <c r="D61" s="23"/>
      <c r="E61" s="28">
        <v>54</v>
      </c>
      <c r="F61" s="37" t="s">
        <v>75</v>
      </c>
      <c r="G61" s="38" t="str">
        <f t="shared" si="3"/>
        <v>0</v>
      </c>
      <c r="H61" s="38" t="str">
        <f t="shared" si="4"/>
        <v>0</v>
      </c>
      <c r="I61" s="39">
        <f t="shared" si="2"/>
        <v>0</v>
      </c>
      <c r="J61" s="28"/>
      <c r="K61" s="28"/>
      <c r="L61" s="28"/>
      <c r="M61" s="28"/>
      <c r="N61" s="28"/>
    </row>
    <row r="62" spans="1:14" s="115" customFormat="1" x14ac:dyDescent="0.15">
      <c r="A62" s="101">
        <v>1218992</v>
      </c>
      <c r="B62" s="101">
        <v>1516122.25</v>
      </c>
      <c r="C62" s="262" t="s">
        <v>166</v>
      </c>
      <c r="D62" s="23"/>
      <c r="E62" s="28">
        <v>55</v>
      </c>
      <c r="F62" s="37" t="s">
        <v>76</v>
      </c>
      <c r="G62" s="38" t="str">
        <f t="shared" si="3"/>
        <v>0</v>
      </c>
      <c r="H62" s="38" t="str">
        <f t="shared" si="4"/>
        <v>0</v>
      </c>
      <c r="I62" s="39">
        <f t="shared" si="2"/>
        <v>0</v>
      </c>
      <c r="J62" s="28"/>
      <c r="K62" s="28"/>
      <c r="L62" s="28"/>
      <c r="M62" s="28"/>
      <c r="N62" s="28"/>
    </row>
    <row r="63" spans="1:14" s="115" customFormat="1" x14ac:dyDescent="0.15">
      <c r="A63" s="101">
        <v>3296448</v>
      </c>
      <c r="B63" s="101">
        <v>2725160</v>
      </c>
      <c r="C63" s="262" t="s">
        <v>165</v>
      </c>
      <c r="D63" s="23"/>
      <c r="E63" s="28">
        <v>56</v>
      </c>
      <c r="F63" s="37" t="s">
        <v>77</v>
      </c>
      <c r="G63" s="38">
        <f t="shared" si="3"/>
        <v>2725160</v>
      </c>
      <c r="H63" s="38">
        <f t="shared" si="4"/>
        <v>3296448</v>
      </c>
      <c r="I63" s="39">
        <f t="shared" si="2"/>
        <v>1.2096346636527764</v>
      </c>
      <c r="J63" s="28"/>
      <c r="K63" s="28"/>
      <c r="L63" s="28"/>
      <c r="M63" s="28"/>
      <c r="N63" s="28"/>
    </row>
    <row r="64" spans="1:14" s="115" customFormat="1" x14ac:dyDescent="0.15">
      <c r="A64" s="101">
        <v>3735258</v>
      </c>
      <c r="B64" s="101">
        <v>4632168</v>
      </c>
      <c r="C64" s="262" t="s">
        <v>166</v>
      </c>
      <c r="D64" s="23"/>
      <c r="E64" s="28">
        <v>57</v>
      </c>
      <c r="F64" s="37" t="s">
        <v>78</v>
      </c>
      <c r="G64" s="38" t="str">
        <f t="shared" si="3"/>
        <v>0</v>
      </c>
      <c r="H64" s="38" t="str">
        <f t="shared" si="4"/>
        <v>0</v>
      </c>
      <c r="I64" s="39">
        <f t="shared" si="2"/>
        <v>0</v>
      </c>
      <c r="J64" s="28"/>
      <c r="K64" s="28"/>
      <c r="L64" s="28"/>
      <c r="M64" s="28"/>
      <c r="N64" s="28"/>
    </row>
    <row r="65" spans="1:9" x14ac:dyDescent="0.15">
      <c r="A65" s="101">
        <v>1295429.3999999999</v>
      </c>
      <c r="B65" s="101">
        <v>1288907.5</v>
      </c>
      <c r="C65" s="262" t="s">
        <v>166</v>
      </c>
      <c r="D65" s="23"/>
      <c r="E65" s="28">
        <v>58</v>
      </c>
      <c r="F65" s="37" t="s">
        <v>79</v>
      </c>
      <c r="G65" s="38" t="str">
        <f t="shared" si="3"/>
        <v>0</v>
      </c>
      <c r="H65" s="38" t="str">
        <f t="shared" si="4"/>
        <v>0</v>
      </c>
      <c r="I65" s="39">
        <f t="shared" si="2"/>
        <v>0</v>
      </c>
    </row>
    <row r="66" spans="1:9" x14ac:dyDescent="0.15">
      <c r="A66" s="104">
        <v>0</v>
      </c>
      <c r="B66" s="104">
        <v>2602706.14</v>
      </c>
      <c r="C66" s="263" t="s">
        <v>166</v>
      </c>
      <c r="D66" s="23"/>
      <c r="E66" s="28">
        <v>59</v>
      </c>
      <c r="F66" s="118" t="s">
        <v>81</v>
      </c>
      <c r="G66" s="119" t="str">
        <f t="shared" si="3"/>
        <v>0</v>
      </c>
      <c r="H66" s="119" t="str">
        <f t="shared" si="4"/>
        <v>0</v>
      </c>
      <c r="I66" s="120">
        <f t="shared" si="2"/>
        <v>0</v>
      </c>
    </row>
    <row r="67" spans="1:9" ht="14.25" customHeight="1" thickBot="1" x14ac:dyDescent="0.2">
      <c r="A67" s="105">
        <f>SUM(A8:A66)</f>
        <v>917298645.8900001</v>
      </c>
      <c r="B67" s="105">
        <f>SUM(B8:B66)</f>
        <v>960072823.07999992</v>
      </c>
      <c r="C67" s="265">
        <f>COUNTIF(C8:C66,"Sí")</f>
        <v>35</v>
      </c>
      <c r="D67" s="54"/>
      <c r="E67" s="54"/>
      <c r="F67" s="43" t="s">
        <v>19</v>
      </c>
      <c r="G67" s="44">
        <f>SUM(G8:G66)</f>
        <v>165542630.18000001</v>
      </c>
      <c r="H67" s="44">
        <f>SUM(H8:H66)</f>
        <v>160330166.34</v>
      </c>
      <c r="I67" s="45">
        <f>SUM(I8:I65)</f>
        <v>42.92432436725003</v>
      </c>
    </row>
    <row r="68" spans="1:9" ht="9.75" thickTop="1" x14ac:dyDescent="0.15">
      <c r="I68" s="23"/>
    </row>
  </sheetData>
  <mergeCells count="7">
    <mergeCell ref="E3:F7"/>
    <mergeCell ref="G3:H3"/>
    <mergeCell ref="I3:I4"/>
    <mergeCell ref="A3:C4"/>
    <mergeCell ref="A5:A7"/>
    <mergeCell ref="B5:B7"/>
    <mergeCell ref="C5:C7"/>
  </mergeCells>
  <printOptions horizontalCentered="1"/>
  <pageMargins left="0.19685039370078741" right="0.19685039370078741" top="0.19685039370078741" bottom="0.19685039370078741" header="0.31496062992125984" footer="0.31496062992125984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B112-46A2-4043-965F-5669BF27FE17}">
  <sheetPr>
    <pageSetUpPr fitToPage="1"/>
  </sheetPr>
  <dimension ref="A1:L69"/>
  <sheetViews>
    <sheetView zoomScale="136" zoomScaleNormal="136" workbookViewId="0">
      <selection activeCell="J13" sqref="J13"/>
    </sheetView>
  </sheetViews>
  <sheetFormatPr baseColWidth="10" defaultColWidth="11.42578125" defaultRowHeight="11.25" x14ac:dyDescent="0.2"/>
  <cols>
    <col min="1" max="1" width="10.140625" style="3" bestFit="1" customWidth="1"/>
    <col min="2" max="2" width="11.28515625" style="29" customWidth="1"/>
    <col min="3" max="3" width="0.5703125" style="29" customWidth="1"/>
    <col min="4" max="4" width="4.5703125" style="29" hidden="1" customWidth="1"/>
    <col min="5" max="5" width="24.28515625" style="3" customWidth="1"/>
    <col min="6" max="6" width="14.140625" style="3" bestFit="1" customWidth="1"/>
    <col min="7" max="7" width="10" style="3" customWidth="1"/>
    <col min="8" max="8" width="10.7109375" style="3" customWidth="1"/>
    <col min="9" max="9" width="14.28515625" style="3" customWidth="1"/>
    <col min="10" max="10" width="13.28515625" style="122" customWidth="1"/>
    <col min="11" max="11" width="2.140625" style="122" customWidth="1"/>
    <col min="12" max="12" width="11.42578125" style="122"/>
    <col min="13" max="16384" width="11.42578125" style="3"/>
  </cols>
  <sheetData>
    <row r="1" spans="1:12" s="1" customFormat="1" ht="12.75" x14ac:dyDescent="0.2">
      <c r="A1" s="247" t="s">
        <v>236</v>
      </c>
      <c r="B1" s="36"/>
      <c r="C1" s="36"/>
      <c r="D1" s="36"/>
      <c r="E1" s="2"/>
      <c r="F1" s="2"/>
      <c r="G1" s="2"/>
      <c r="J1" s="186"/>
      <c r="K1" s="121"/>
      <c r="L1" s="122"/>
    </row>
    <row r="2" spans="1:12" s="1" customFormat="1" x14ac:dyDescent="0.2">
      <c r="A2" s="33"/>
      <c r="B2" s="33"/>
      <c r="C2" s="33"/>
      <c r="D2" s="33"/>
      <c r="E2" s="33"/>
      <c r="J2" s="186"/>
      <c r="K2" s="121"/>
      <c r="L2" s="122"/>
    </row>
    <row r="3" spans="1:12" s="1" customFormat="1" ht="12.75" customHeight="1" x14ac:dyDescent="0.2">
      <c r="A3" s="257" t="s">
        <v>233</v>
      </c>
      <c r="B3" s="257"/>
      <c r="C3" s="15"/>
      <c r="D3" s="269" t="s">
        <v>21</v>
      </c>
      <c r="E3" s="269"/>
      <c r="F3" s="269" t="s">
        <v>167</v>
      </c>
      <c r="G3" s="269" t="s">
        <v>157</v>
      </c>
      <c r="H3" s="269" t="s">
        <v>158</v>
      </c>
      <c r="I3" s="15"/>
      <c r="J3" s="123"/>
      <c r="K3" s="123"/>
      <c r="L3" s="124"/>
    </row>
    <row r="4" spans="1:12" s="1" customFormat="1" ht="21" customHeight="1" x14ac:dyDescent="0.2">
      <c r="A4" s="257" t="s">
        <v>90</v>
      </c>
      <c r="B4" s="257" t="s">
        <v>232</v>
      </c>
      <c r="C4" s="15"/>
      <c r="D4" s="269"/>
      <c r="E4" s="269"/>
      <c r="F4" s="269"/>
      <c r="G4" s="269"/>
      <c r="H4" s="269"/>
      <c r="I4" s="15"/>
      <c r="J4" s="186"/>
      <c r="K4" s="186"/>
      <c r="L4" s="122"/>
    </row>
    <row r="5" spans="1:12" s="1" customFormat="1" ht="12.75" customHeight="1" x14ac:dyDescent="0.2">
      <c r="A5" s="257"/>
      <c r="B5" s="257"/>
      <c r="C5" s="15"/>
      <c r="D5" s="269"/>
      <c r="E5" s="269"/>
      <c r="F5" s="267" t="s">
        <v>161</v>
      </c>
      <c r="G5" s="269"/>
      <c r="H5" s="268" t="s">
        <v>234</v>
      </c>
      <c r="I5" s="15"/>
      <c r="J5" s="186"/>
      <c r="K5" s="186"/>
      <c r="L5" s="122"/>
    </row>
    <row r="6" spans="1:12" s="1" customFormat="1" ht="12.75" customHeight="1" x14ac:dyDescent="0.2">
      <c r="A6" s="257"/>
      <c r="B6" s="257"/>
      <c r="C6" s="15"/>
      <c r="D6" s="269"/>
      <c r="E6" s="269"/>
      <c r="F6" s="267" t="s">
        <v>162</v>
      </c>
      <c r="G6" s="267" t="s">
        <v>163</v>
      </c>
      <c r="H6" s="268" t="s">
        <v>164</v>
      </c>
      <c r="I6" s="15"/>
      <c r="J6" s="124"/>
      <c r="K6" s="124"/>
      <c r="L6" s="124"/>
    </row>
    <row r="7" spans="1:12" s="1" customFormat="1" ht="12.75" customHeight="1" thickBot="1" x14ac:dyDescent="0.25">
      <c r="A7" s="185"/>
      <c r="B7" s="185"/>
      <c r="C7" s="15"/>
      <c r="D7" s="176"/>
      <c r="E7" s="176"/>
      <c r="F7" s="266" t="s">
        <v>113</v>
      </c>
      <c r="G7" s="266" t="s">
        <v>112</v>
      </c>
      <c r="H7" s="266" t="s">
        <v>125</v>
      </c>
      <c r="I7" s="15"/>
      <c r="J7" s="124"/>
      <c r="K7" s="124"/>
      <c r="L7" s="124"/>
    </row>
    <row r="8" spans="1:12" ht="12.75" customHeight="1" thickTop="1" x14ac:dyDescent="0.2">
      <c r="A8" s="34">
        <v>18974</v>
      </c>
      <c r="B8" s="125" t="s">
        <v>165</v>
      </c>
      <c r="C8" s="5"/>
      <c r="D8" s="3">
        <v>1</v>
      </c>
      <c r="E8" s="13" t="s">
        <v>24</v>
      </c>
      <c r="F8" s="4">
        <f>+'Variable 1 art. 23'!I8</f>
        <v>1.1579540744709513</v>
      </c>
      <c r="G8" s="126">
        <f t="shared" ref="G8:G39" si="0">IF(B8="Sí",A8,"0")</f>
        <v>18974</v>
      </c>
      <c r="H8" s="34">
        <f>+F8*G8</f>
        <v>21971.02060901183</v>
      </c>
      <c r="I8" s="5"/>
      <c r="J8" s="127"/>
    </row>
    <row r="9" spans="1:12" x14ac:dyDescent="0.2">
      <c r="A9" s="34">
        <v>7785</v>
      </c>
      <c r="B9" s="125" t="s">
        <v>165</v>
      </c>
      <c r="C9" s="5"/>
      <c r="D9" s="3">
        <v>2</v>
      </c>
      <c r="E9" s="13" t="s">
        <v>25</v>
      </c>
      <c r="F9" s="4">
        <f>+'Variable 1 art. 23'!I9</f>
        <v>1.5377262554143867</v>
      </c>
      <c r="G9" s="126">
        <f t="shared" si="0"/>
        <v>7785</v>
      </c>
      <c r="H9" s="34">
        <f t="shared" ref="H9:H66" si="1">+F9*G9</f>
        <v>11971.198898401</v>
      </c>
      <c r="I9" s="5"/>
      <c r="J9" s="127"/>
    </row>
    <row r="10" spans="1:12" x14ac:dyDescent="0.2">
      <c r="A10" s="34">
        <v>48359</v>
      </c>
      <c r="B10" s="125" t="s">
        <v>166</v>
      </c>
      <c r="C10" s="5"/>
      <c r="D10" s="3">
        <v>3</v>
      </c>
      <c r="E10" s="13" t="s">
        <v>26</v>
      </c>
      <c r="F10" s="4">
        <f>+'Variable 1 art. 23'!I10</f>
        <v>0</v>
      </c>
      <c r="G10" s="126" t="str">
        <f t="shared" si="0"/>
        <v>0</v>
      </c>
      <c r="H10" s="34">
        <f t="shared" si="1"/>
        <v>0</v>
      </c>
      <c r="I10" s="5"/>
      <c r="J10" s="127"/>
    </row>
    <row r="11" spans="1:12" x14ac:dyDescent="0.2">
      <c r="A11" s="34">
        <v>4013</v>
      </c>
      <c r="B11" s="125" t="s">
        <v>166</v>
      </c>
      <c r="C11" s="5"/>
      <c r="D11" s="3">
        <v>4</v>
      </c>
      <c r="E11" s="13" t="s">
        <v>27</v>
      </c>
      <c r="F11" s="4">
        <f>+'Variable 1 art. 23'!I11</f>
        <v>0</v>
      </c>
      <c r="G11" s="126" t="str">
        <f t="shared" si="0"/>
        <v>0</v>
      </c>
      <c r="H11" s="34">
        <f t="shared" si="1"/>
        <v>0</v>
      </c>
      <c r="I11" s="5"/>
      <c r="J11" s="127"/>
    </row>
    <row r="12" spans="1:12" x14ac:dyDescent="0.2">
      <c r="A12" s="34">
        <v>32544</v>
      </c>
      <c r="B12" s="125" t="s">
        <v>165</v>
      </c>
      <c r="C12" s="5"/>
      <c r="D12" s="3">
        <v>5</v>
      </c>
      <c r="E12" s="13" t="s">
        <v>28</v>
      </c>
      <c r="F12" s="4">
        <f>+'Variable 1 art. 23'!I12</f>
        <v>1.151336214305988</v>
      </c>
      <c r="G12" s="126">
        <f t="shared" si="0"/>
        <v>32544</v>
      </c>
      <c r="H12" s="34">
        <f t="shared" si="1"/>
        <v>37469.085758374073</v>
      </c>
      <c r="I12" s="5"/>
      <c r="J12" s="127"/>
    </row>
    <row r="13" spans="1:12" x14ac:dyDescent="0.2">
      <c r="A13" s="34">
        <v>18317</v>
      </c>
      <c r="B13" s="125" t="s">
        <v>165</v>
      </c>
      <c r="C13" s="5"/>
      <c r="D13" s="3">
        <v>6</v>
      </c>
      <c r="E13" s="13" t="s">
        <v>29</v>
      </c>
      <c r="F13" s="4">
        <f>+'Variable 1 art. 23'!I13</f>
        <v>1.3796315367168102</v>
      </c>
      <c r="G13" s="126">
        <f t="shared" si="0"/>
        <v>18317</v>
      </c>
      <c r="H13" s="34">
        <f t="shared" si="1"/>
        <v>25270.710858041813</v>
      </c>
      <c r="I13" s="5"/>
      <c r="J13" s="127"/>
    </row>
    <row r="14" spans="1:12" x14ac:dyDescent="0.2">
      <c r="A14" s="34">
        <v>9579</v>
      </c>
      <c r="B14" s="125" t="s">
        <v>166</v>
      </c>
      <c r="C14" s="5"/>
      <c r="D14" s="3">
        <v>7</v>
      </c>
      <c r="E14" s="13" t="s">
        <v>30</v>
      </c>
      <c r="F14" s="4">
        <f>+'Variable 1 art. 23'!I14</f>
        <v>0</v>
      </c>
      <c r="G14" s="126" t="str">
        <f t="shared" si="0"/>
        <v>0</v>
      </c>
      <c r="H14" s="34">
        <f t="shared" si="1"/>
        <v>0</v>
      </c>
      <c r="I14" s="5"/>
      <c r="J14" s="127"/>
    </row>
    <row r="15" spans="1:12" x14ac:dyDescent="0.2">
      <c r="A15" s="34">
        <v>19840</v>
      </c>
      <c r="B15" s="125" t="s">
        <v>166</v>
      </c>
      <c r="C15" s="5"/>
      <c r="D15" s="3">
        <v>8</v>
      </c>
      <c r="E15" s="13" t="s">
        <v>31</v>
      </c>
      <c r="F15" s="4">
        <f>+'Variable 1 art. 23'!I15</f>
        <v>0</v>
      </c>
      <c r="G15" s="126" t="str">
        <f t="shared" si="0"/>
        <v>0</v>
      </c>
      <c r="H15" s="34">
        <f t="shared" si="1"/>
        <v>0</v>
      </c>
      <c r="I15" s="5"/>
      <c r="J15" s="127"/>
    </row>
    <row r="16" spans="1:12" x14ac:dyDescent="0.2">
      <c r="A16" s="34">
        <v>22075</v>
      </c>
      <c r="B16" s="125" t="s">
        <v>166</v>
      </c>
      <c r="C16" s="5"/>
      <c r="D16" s="3">
        <v>9</v>
      </c>
      <c r="E16" s="13" t="s">
        <v>32</v>
      </c>
      <c r="F16" s="4">
        <f>+'Variable 1 art. 23'!I16</f>
        <v>0</v>
      </c>
      <c r="G16" s="126" t="str">
        <f t="shared" si="0"/>
        <v>0</v>
      </c>
      <c r="H16" s="34">
        <f t="shared" si="1"/>
        <v>0</v>
      </c>
      <c r="I16" s="5"/>
      <c r="J16" s="127"/>
    </row>
    <row r="17" spans="1:10" s="122" customFormat="1" x14ac:dyDescent="0.2">
      <c r="A17" s="34">
        <v>5050</v>
      </c>
      <c r="B17" s="125" t="s">
        <v>166</v>
      </c>
      <c r="C17" s="5"/>
      <c r="D17" s="3">
        <v>10</v>
      </c>
      <c r="E17" s="13" t="s">
        <v>33</v>
      </c>
      <c r="F17" s="4">
        <f>+'Variable 1 art. 23'!I17</f>
        <v>0</v>
      </c>
      <c r="G17" s="126" t="str">
        <f t="shared" si="0"/>
        <v>0</v>
      </c>
      <c r="H17" s="34">
        <f t="shared" si="1"/>
        <v>0</v>
      </c>
      <c r="I17" s="5"/>
      <c r="J17" s="127"/>
    </row>
    <row r="18" spans="1:10" s="122" customFormat="1" x14ac:dyDescent="0.2">
      <c r="A18" s="34">
        <v>30320</v>
      </c>
      <c r="B18" s="125" t="s">
        <v>165</v>
      </c>
      <c r="C18" s="5"/>
      <c r="D18" s="3">
        <v>11</v>
      </c>
      <c r="E18" s="13" t="s">
        <v>34</v>
      </c>
      <c r="F18" s="4">
        <f>+'Variable 1 art. 23'!I18</f>
        <v>0.88119219599975385</v>
      </c>
      <c r="G18" s="126">
        <f t="shared" si="0"/>
        <v>30320</v>
      </c>
      <c r="H18" s="34">
        <f t="shared" si="1"/>
        <v>26717.747382712536</v>
      </c>
      <c r="I18" s="5"/>
      <c r="J18" s="127"/>
    </row>
    <row r="19" spans="1:10" s="122" customFormat="1" x14ac:dyDescent="0.2">
      <c r="A19" s="34">
        <v>48106</v>
      </c>
      <c r="B19" s="125" t="s">
        <v>166</v>
      </c>
      <c r="C19" s="5"/>
      <c r="D19" s="3">
        <v>12</v>
      </c>
      <c r="E19" s="13" t="s">
        <v>35</v>
      </c>
      <c r="F19" s="4">
        <f>+'Variable 1 art. 23'!I19</f>
        <v>0</v>
      </c>
      <c r="G19" s="126" t="str">
        <f t="shared" si="0"/>
        <v>0</v>
      </c>
      <c r="H19" s="34">
        <f t="shared" si="1"/>
        <v>0</v>
      </c>
      <c r="I19" s="5"/>
      <c r="J19" s="127"/>
    </row>
    <row r="20" spans="1:10" s="122" customFormat="1" x14ac:dyDescent="0.2">
      <c r="A20" s="34">
        <v>179371</v>
      </c>
      <c r="B20" s="125" t="s">
        <v>166</v>
      </c>
      <c r="C20" s="5"/>
      <c r="D20" s="3">
        <v>13</v>
      </c>
      <c r="E20" s="13" t="s">
        <v>36</v>
      </c>
      <c r="F20" s="4">
        <f>+'Variable 1 art. 23'!I20</f>
        <v>0</v>
      </c>
      <c r="G20" s="126" t="str">
        <f t="shared" si="0"/>
        <v>0</v>
      </c>
      <c r="H20" s="34">
        <f t="shared" si="1"/>
        <v>0</v>
      </c>
      <c r="I20" s="5"/>
      <c r="J20" s="127"/>
    </row>
    <row r="21" spans="1:10" s="122" customFormat="1" x14ac:dyDescent="0.2">
      <c r="A21" s="34">
        <v>15660</v>
      </c>
      <c r="B21" s="125" t="s">
        <v>165</v>
      </c>
      <c r="C21" s="5"/>
      <c r="D21" s="3">
        <v>14</v>
      </c>
      <c r="E21" s="13" t="s">
        <v>37</v>
      </c>
      <c r="F21" s="4">
        <f>+'Variable 1 art. 23'!I21</f>
        <v>1.3185808562875931</v>
      </c>
      <c r="G21" s="126">
        <f t="shared" si="0"/>
        <v>15660</v>
      </c>
      <c r="H21" s="34">
        <f t="shared" si="1"/>
        <v>20648.976209463708</v>
      </c>
      <c r="I21" s="5"/>
      <c r="J21" s="127"/>
    </row>
    <row r="22" spans="1:10" s="122" customFormat="1" x14ac:dyDescent="0.2">
      <c r="A22" s="34">
        <v>21814</v>
      </c>
      <c r="B22" s="125" t="s">
        <v>165</v>
      </c>
      <c r="C22" s="5"/>
      <c r="D22" s="3">
        <v>15</v>
      </c>
      <c r="E22" s="13" t="s">
        <v>38</v>
      </c>
      <c r="F22" s="4">
        <f>+'Variable 1 art. 23'!I22</f>
        <v>1.2446465288061395</v>
      </c>
      <c r="G22" s="126">
        <f t="shared" si="0"/>
        <v>21814</v>
      </c>
      <c r="H22" s="34">
        <f t="shared" si="1"/>
        <v>27150.719379377126</v>
      </c>
      <c r="I22" s="5"/>
      <c r="J22" s="127"/>
    </row>
    <row r="23" spans="1:10" s="122" customFormat="1" x14ac:dyDescent="0.2">
      <c r="A23" s="34">
        <v>40899</v>
      </c>
      <c r="B23" s="125" t="s">
        <v>165</v>
      </c>
      <c r="C23" s="5"/>
      <c r="D23" s="3">
        <v>16</v>
      </c>
      <c r="E23" s="13" t="s">
        <v>104</v>
      </c>
      <c r="F23" s="4">
        <f>+'Variable 1 art. 23'!I23</f>
        <v>1.3718167230535165</v>
      </c>
      <c r="G23" s="126">
        <f t="shared" si="0"/>
        <v>40899</v>
      </c>
      <c r="H23" s="34">
        <f t="shared" si="1"/>
        <v>56105.932156165771</v>
      </c>
      <c r="I23" s="5"/>
      <c r="J23" s="127"/>
    </row>
    <row r="24" spans="1:10" s="122" customFormat="1" x14ac:dyDescent="0.2">
      <c r="A24" s="34">
        <v>25119</v>
      </c>
      <c r="B24" s="125" t="s">
        <v>165</v>
      </c>
      <c r="C24" s="5"/>
      <c r="D24" s="3">
        <v>17</v>
      </c>
      <c r="E24" s="13" t="s">
        <v>39</v>
      </c>
      <c r="F24" s="4">
        <f>+'Variable 1 art. 23'!I24</f>
        <v>1.1745105500707742</v>
      </c>
      <c r="G24" s="126">
        <f t="shared" si="0"/>
        <v>25119</v>
      </c>
      <c r="H24" s="34">
        <f t="shared" si="1"/>
        <v>29502.530507227777</v>
      </c>
      <c r="I24" s="5"/>
      <c r="J24" s="127"/>
    </row>
    <row r="25" spans="1:10" s="122" customFormat="1" x14ac:dyDescent="0.2">
      <c r="A25" s="34">
        <v>15334</v>
      </c>
      <c r="B25" s="125" t="s">
        <v>165</v>
      </c>
      <c r="C25" s="5"/>
      <c r="D25" s="3">
        <v>18</v>
      </c>
      <c r="E25" s="13" t="s">
        <v>40</v>
      </c>
      <c r="F25" s="4">
        <f>+'Variable 1 art. 23'!I25</f>
        <v>1.3534940827794046</v>
      </c>
      <c r="G25" s="126">
        <f t="shared" si="0"/>
        <v>15334</v>
      </c>
      <c r="H25" s="34">
        <f t="shared" si="1"/>
        <v>20754.478265339392</v>
      </c>
      <c r="I25" s="5"/>
      <c r="J25" s="127"/>
    </row>
    <row r="26" spans="1:10" s="122" customFormat="1" x14ac:dyDescent="0.2">
      <c r="A26" s="34">
        <v>5453</v>
      </c>
      <c r="B26" s="125" t="s">
        <v>165</v>
      </c>
      <c r="C26" s="5"/>
      <c r="D26" s="3">
        <v>19</v>
      </c>
      <c r="E26" s="13" t="s">
        <v>41</v>
      </c>
      <c r="F26" s="4">
        <f>+'Variable 1 art. 23'!I26</f>
        <v>1.4247003729829577</v>
      </c>
      <c r="G26" s="126">
        <f t="shared" si="0"/>
        <v>5453</v>
      </c>
      <c r="H26" s="34">
        <f t="shared" si="1"/>
        <v>7768.8911338760681</v>
      </c>
      <c r="I26" s="5"/>
      <c r="J26" s="127"/>
    </row>
    <row r="27" spans="1:10" s="122" customFormat="1" x14ac:dyDescent="0.2">
      <c r="A27" s="34">
        <v>102199</v>
      </c>
      <c r="B27" s="125" t="s">
        <v>166</v>
      </c>
      <c r="C27" s="5"/>
      <c r="D27" s="3">
        <v>20</v>
      </c>
      <c r="E27" s="13" t="s">
        <v>42</v>
      </c>
      <c r="F27" s="4">
        <f>+'Variable 1 art. 23'!I27</f>
        <v>0</v>
      </c>
      <c r="G27" s="126" t="str">
        <f t="shared" si="0"/>
        <v>0</v>
      </c>
      <c r="H27" s="34">
        <f t="shared" si="1"/>
        <v>0</v>
      </c>
      <c r="I27" s="5"/>
      <c r="J27" s="127"/>
    </row>
    <row r="28" spans="1:10" s="122" customFormat="1" x14ac:dyDescent="0.2">
      <c r="A28" s="34">
        <v>58469</v>
      </c>
      <c r="B28" s="125" t="s">
        <v>165</v>
      </c>
      <c r="C28" s="5"/>
      <c r="D28" s="3">
        <v>21</v>
      </c>
      <c r="E28" s="13" t="s">
        <v>43</v>
      </c>
      <c r="F28" s="4">
        <f>+'Variable 1 art. 23'!I28</f>
        <v>1.2642616857480307</v>
      </c>
      <c r="G28" s="126">
        <f t="shared" si="0"/>
        <v>58469</v>
      </c>
      <c r="H28" s="34">
        <f t="shared" si="1"/>
        <v>73920.116504001606</v>
      </c>
      <c r="I28" s="5"/>
      <c r="J28" s="127"/>
    </row>
    <row r="29" spans="1:10" s="122" customFormat="1" x14ac:dyDescent="0.2">
      <c r="A29" s="34">
        <v>19036</v>
      </c>
      <c r="B29" s="125" t="s">
        <v>165</v>
      </c>
      <c r="C29" s="5"/>
      <c r="D29" s="3">
        <v>22</v>
      </c>
      <c r="E29" s="13" t="s">
        <v>44</v>
      </c>
      <c r="F29" s="4">
        <f>+'Variable 1 art. 23'!I29</f>
        <v>1.3407129386126131</v>
      </c>
      <c r="G29" s="126">
        <f t="shared" si="0"/>
        <v>19036</v>
      </c>
      <c r="H29" s="34">
        <f t="shared" si="1"/>
        <v>25521.811499429703</v>
      </c>
      <c r="I29" s="5"/>
      <c r="J29" s="127"/>
    </row>
    <row r="30" spans="1:10" s="122" customFormat="1" x14ac:dyDescent="0.2">
      <c r="A30" s="34">
        <v>15301</v>
      </c>
      <c r="B30" s="125" t="s">
        <v>166</v>
      </c>
      <c r="C30" s="5"/>
      <c r="D30" s="3">
        <v>23</v>
      </c>
      <c r="E30" s="13" t="s">
        <v>45</v>
      </c>
      <c r="F30" s="4">
        <f>+'Variable 1 art. 23'!I30</f>
        <v>0</v>
      </c>
      <c r="G30" s="126" t="str">
        <f t="shared" si="0"/>
        <v>0</v>
      </c>
      <c r="H30" s="34">
        <f t="shared" si="1"/>
        <v>0</v>
      </c>
      <c r="I30" s="5"/>
      <c r="J30" s="127"/>
    </row>
    <row r="31" spans="1:10" s="122" customFormat="1" x14ac:dyDescent="0.2">
      <c r="A31" s="34">
        <v>97943</v>
      </c>
      <c r="B31" s="125" t="s">
        <v>166</v>
      </c>
      <c r="C31" s="5"/>
      <c r="D31" s="3">
        <v>24</v>
      </c>
      <c r="E31" s="13" t="s">
        <v>46</v>
      </c>
      <c r="F31" s="4">
        <f>+'Variable 1 art. 23'!I31</f>
        <v>0</v>
      </c>
      <c r="G31" s="126" t="str">
        <f t="shared" si="0"/>
        <v>0</v>
      </c>
      <c r="H31" s="34">
        <f t="shared" si="1"/>
        <v>0</v>
      </c>
      <c r="I31" s="5"/>
      <c r="J31" s="127"/>
    </row>
    <row r="32" spans="1:10" s="122" customFormat="1" x14ac:dyDescent="0.2">
      <c r="A32" s="34">
        <v>31107</v>
      </c>
      <c r="B32" s="125" t="s">
        <v>166</v>
      </c>
      <c r="C32" s="5"/>
      <c r="D32" s="3">
        <v>25</v>
      </c>
      <c r="E32" s="13" t="s">
        <v>47</v>
      </c>
      <c r="F32" s="4">
        <f>+'Variable 1 art. 23'!I32</f>
        <v>0</v>
      </c>
      <c r="G32" s="126" t="str">
        <f t="shared" si="0"/>
        <v>0</v>
      </c>
      <c r="H32" s="34">
        <f t="shared" si="1"/>
        <v>0</v>
      </c>
      <c r="I32" s="5"/>
      <c r="J32" s="127"/>
    </row>
    <row r="33" spans="1:10" s="122" customFormat="1" x14ac:dyDescent="0.2">
      <c r="A33" s="34">
        <v>9382</v>
      </c>
      <c r="B33" s="125" t="s">
        <v>165</v>
      </c>
      <c r="C33" s="5"/>
      <c r="D33" s="3">
        <v>26</v>
      </c>
      <c r="E33" s="13" t="s">
        <v>48</v>
      </c>
      <c r="F33" s="4">
        <f>+'Variable 1 art. 23'!I33</f>
        <v>1.3431126993209324</v>
      </c>
      <c r="G33" s="126">
        <f t="shared" si="0"/>
        <v>9382</v>
      </c>
      <c r="H33" s="34">
        <f t="shared" si="1"/>
        <v>12601.083345028987</v>
      </c>
      <c r="I33" s="5"/>
      <c r="J33" s="127"/>
    </row>
    <row r="34" spans="1:10" s="122" customFormat="1" x14ac:dyDescent="0.2">
      <c r="A34" s="34">
        <v>10215</v>
      </c>
      <c r="B34" s="125" t="s">
        <v>165</v>
      </c>
      <c r="C34" s="5"/>
      <c r="D34" s="3">
        <v>27</v>
      </c>
      <c r="E34" s="13" t="s">
        <v>49</v>
      </c>
      <c r="F34" s="4">
        <f>+'Variable 1 art. 23'!I34</f>
        <v>1.0981795559396872</v>
      </c>
      <c r="G34" s="126">
        <f t="shared" si="0"/>
        <v>10215</v>
      </c>
      <c r="H34" s="34">
        <f t="shared" si="1"/>
        <v>11217.904163923904</v>
      </c>
      <c r="I34" s="5"/>
      <c r="J34" s="127"/>
    </row>
    <row r="35" spans="1:10" s="122" customFormat="1" x14ac:dyDescent="0.2">
      <c r="A35" s="34">
        <v>911908</v>
      </c>
      <c r="B35" s="125" t="s">
        <v>166</v>
      </c>
      <c r="C35" s="5"/>
      <c r="D35" s="3">
        <v>28</v>
      </c>
      <c r="E35" s="13" t="s">
        <v>50</v>
      </c>
      <c r="F35" s="4">
        <f>+'Variable 1 art. 23'!I35</f>
        <v>0</v>
      </c>
      <c r="G35" s="126" t="str">
        <f t="shared" si="0"/>
        <v>0</v>
      </c>
      <c r="H35" s="34">
        <f t="shared" si="1"/>
        <v>0</v>
      </c>
      <c r="I35" s="5"/>
      <c r="J35" s="127"/>
    </row>
    <row r="36" spans="1:10" s="122" customFormat="1" x14ac:dyDescent="0.2">
      <c r="A36" s="34">
        <v>18468</v>
      </c>
      <c r="B36" s="125" t="s">
        <v>165</v>
      </c>
      <c r="C36" s="5"/>
      <c r="D36" s="3">
        <v>29</v>
      </c>
      <c r="E36" s="13" t="s">
        <v>51</v>
      </c>
      <c r="F36" s="4">
        <f>+'Variable 1 art. 23'!I36</f>
        <v>1.390245988179148</v>
      </c>
      <c r="G36" s="126">
        <f t="shared" si="0"/>
        <v>18468</v>
      </c>
      <c r="H36" s="34">
        <f t="shared" si="1"/>
        <v>25675.062909692504</v>
      </c>
      <c r="I36" s="5"/>
      <c r="J36" s="127"/>
    </row>
    <row r="37" spans="1:10" s="122" customFormat="1" x14ac:dyDescent="0.2">
      <c r="A37" s="34">
        <v>4779</v>
      </c>
      <c r="B37" s="125" t="s">
        <v>165</v>
      </c>
      <c r="C37" s="5"/>
      <c r="D37" s="3">
        <v>30</v>
      </c>
      <c r="E37" s="13" t="s">
        <v>52</v>
      </c>
      <c r="F37" s="4">
        <f>+'Variable 1 art. 23'!I37</f>
        <v>1.5078983787647693</v>
      </c>
      <c r="G37" s="126">
        <f t="shared" si="0"/>
        <v>4779</v>
      </c>
      <c r="H37" s="34">
        <f t="shared" si="1"/>
        <v>7206.246352116832</v>
      </c>
      <c r="I37" s="5"/>
      <c r="J37" s="127"/>
    </row>
    <row r="38" spans="1:10" s="122" customFormat="1" x14ac:dyDescent="0.2">
      <c r="A38" s="34">
        <v>14945</v>
      </c>
      <c r="B38" s="125" t="s">
        <v>165</v>
      </c>
      <c r="C38" s="5"/>
      <c r="D38" s="3">
        <v>31</v>
      </c>
      <c r="E38" s="13" t="s">
        <v>53</v>
      </c>
      <c r="F38" s="4">
        <f>+'Variable 1 art. 23'!I38</f>
        <v>1.1118507261089434</v>
      </c>
      <c r="G38" s="126">
        <f t="shared" si="0"/>
        <v>14945</v>
      </c>
      <c r="H38" s="34">
        <f t="shared" si="1"/>
        <v>16616.609101698159</v>
      </c>
      <c r="I38" s="5"/>
      <c r="J38" s="127"/>
    </row>
    <row r="39" spans="1:10" s="122" customFormat="1" x14ac:dyDescent="0.2">
      <c r="A39" s="34">
        <v>12163</v>
      </c>
      <c r="B39" s="125" t="s">
        <v>165</v>
      </c>
      <c r="C39" s="5"/>
      <c r="D39" s="3">
        <v>32</v>
      </c>
      <c r="E39" s="13" t="s">
        <v>54</v>
      </c>
      <c r="F39" s="4">
        <f>+'Variable 1 art. 23'!I39</f>
        <v>1.3103355243794761</v>
      </c>
      <c r="G39" s="126">
        <f t="shared" si="0"/>
        <v>12163</v>
      </c>
      <c r="H39" s="34">
        <f t="shared" si="1"/>
        <v>15937.610983027567</v>
      </c>
      <c r="I39" s="5"/>
      <c r="J39" s="127"/>
    </row>
    <row r="40" spans="1:10" s="122" customFormat="1" x14ac:dyDescent="0.2">
      <c r="A40" s="34">
        <v>39880</v>
      </c>
      <c r="B40" s="125" t="s">
        <v>166</v>
      </c>
      <c r="C40" s="5"/>
      <c r="D40" s="3">
        <v>33</v>
      </c>
      <c r="E40" s="13" t="s">
        <v>55</v>
      </c>
      <c r="F40" s="4">
        <f>+'Variable 1 art. 23'!I40</f>
        <v>0</v>
      </c>
      <c r="G40" s="126" t="str">
        <f t="shared" ref="G40:G66" si="2">IF(B40="Sí",A40,"0")</f>
        <v>0</v>
      </c>
      <c r="H40" s="34">
        <f t="shared" si="1"/>
        <v>0</v>
      </c>
      <c r="I40" s="5"/>
      <c r="J40" s="127"/>
    </row>
    <row r="41" spans="1:10" s="122" customFormat="1" x14ac:dyDescent="0.2">
      <c r="A41" s="34">
        <v>10785</v>
      </c>
      <c r="B41" s="125" t="s">
        <v>165</v>
      </c>
      <c r="C41" s="5"/>
      <c r="D41" s="3">
        <v>34</v>
      </c>
      <c r="E41" s="13" t="s">
        <v>56</v>
      </c>
      <c r="F41" s="4">
        <f>+'Variable 1 art. 23'!I41</f>
        <v>1.6152335363063601</v>
      </c>
      <c r="G41" s="126">
        <f t="shared" si="2"/>
        <v>10785</v>
      </c>
      <c r="H41" s="34">
        <f t="shared" si="1"/>
        <v>17420.293689064092</v>
      </c>
      <c r="I41" s="5"/>
      <c r="J41" s="127"/>
    </row>
    <row r="42" spans="1:10" s="122" customFormat="1" x14ac:dyDescent="0.2">
      <c r="A42" s="34">
        <v>332072</v>
      </c>
      <c r="B42" s="125" t="s">
        <v>165</v>
      </c>
      <c r="C42" s="5"/>
      <c r="D42" s="3">
        <v>35</v>
      </c>
      <c r="E42" s="13" t="s">
        <v>57</v>
      </c>
      <c r="F42" s="4">
        <f>+'Variable 1 art. 23'!I42</f>
        <v>0.82289579996987128</v>
      </c>
      <c r="G42" s="126">
        <f t="shared" si="2"/>
        <v>332072</v>
      </c>
      <c r="H42" s="34">
        <f t="shared" si="1"/>
        <v>273260.65408759512</v>
      </c>
      <c r="I42" s="5"/>
      <c r="J42" s="127"/>
    </row>
    <row r="43" spans="1:10" s="122" customFormat="1" x14ac:dyDescent="0.2">
      <c r="A43" s="34">
        <v>29184</v>
      </c>
      <c r="B43" s="125" t="s">
        <v>165</v>
      </c>
      <c r="C43" s="5"/>
      <c r="D43" s="3">
        <v>36</v>
      </c>
      <c r="E43" s="13" t="s">
        <v>58</v>
      </c>
      <c r="F43" s="4">
        <f>+'Variable 1 art. 23'!I43</f>
        <v>1.5442699880903581</v>
      </c>
      <c r="G43" s="126">
        <f t="shared" si="2"/>
        <v>29184</v>
      </c>
      <c r="H43" s="34">
        <f t="shared" si="1"/>
        <v>45067.975332429014</v>
      </c>
      <c r="I43" s="5"/>
      <c r="J43" s="127"/>
    </row>
    <row r="44" spans="1:10" s="122" customFormat="1" x14ac:dyDescent="0.2">
      <c r="A44" s="34">
        <v>95037</v>
      </c>
      <c r="B44" s="125" t="s">
        <v>165</v>
      </c>
      <c r="C44" s="5"/>
      <c r="D44" s="3">
        <v>37</v>
      </c>
      <c r="E44" s="13" t="s">
        <v>59</v>
      </c>
      <c r="F44" s="4">
        <f>+'Variable 1 art. 23'!I44</f>
        <v>0.97686120326337622</v>
      </c>
      <c r="G44" s="126">
        <f t="shared" si="2"/>
        <v>95037</v>
      </c>
      <c r="H44" s="34">
        <f t="shared" si="1"/>
        <v>92837.958174541491</v>
      </c>
      <c r="I44" s="5"/>
      <c r="J44" s="127"/>
    </row>
    <row r="45" spans="1:10" s="122" customFormat="1" x14ac:dyDescent="0.2">
      <c r="A45" s="34">
        <v>14348</v>
      </c>
      <c r="B45" s="125" t="s">
        <v>165</v>
      </c>
      <c r="C45" s="5"/>
      <c r="D45" s="3">
        <v>38</v>
      </c>
      <c r="E45" s="13" t="s">
        <v>60</v>
      </c>
      <c r="F45" s="4">
        <f>+'Variable 1 art. 23'!I45</f>
        <v>1.4245090993392837</v>
      </c>
      <c r="G45" s="126">
        <f t="shared" si="2"/>
        <v>14348</v>
      </c>
      <c r="H45" s="34">
        <f t="shared" si="1"/>
        <v>20438.856557320043</v>
      </c>
      <c r="I45" s="5"/>
      <c r="J45" s="127"/>
    </row>
    <row r="46" spans="1:10" s="122" customFormat="1" x14ac:dyDescent="0.2">
      <c r="A46" s="34">
        <v>13603</v>
      </c>
      <c r="B46" s="125" t="s">
        <v>165</v>
      </c>
      <c r="C46" s="5"/>
      <c r="D46" s="3">
        <v>39</v>
      </c>
      <c r="E46" s="13" t="s">
        <v>105</v>
      </c>
      <c r="F46" s="4">
        <f>+'Variable 1 art. 23'!I46</f>
        <v>0.95662732137989082</v>
      </c>
      <c r="G46" s="126">
        <f t="shared" si="2"/>
        <v>13603</v>
      </c>
      <c r="H46" s="34">
        <f t="shared" si="1"/>
        <v>13013.001452730654</v>
      </c>
      <c r="I46" s="5"/>
      <c r="J46" s="127"/>
    </row>
    <row r="47" spans="1:10" s="122" customFormat="1" x14ac:dyDescent="0.2">
      <c r="A47" s="34">
        <v>36968</v>
      </c>
      <c r="B47" s="125" t="s">
        <v>165</v>
      </c>
      <c r="C47" s="5"/>
      <c r="D47" s="3">
        <v>40</v>
      </c>
      <c r="E47" s="13" t="s">
        <v>61</v>
      </c>
      <c r="F47" s="4">
        <f>+'Variable 1 art. 23'!I47</f>
        <v>0.86817100739146014</v>
      </c>
      <c r="G47" s="126">
        <f t="shared" si="2"/>
        <v>36968</v>
      </c>
      <c r="H47" s="34">
        <f t="shared" si="1"/>
        <v>32094.545801247499</v>
      </c>
      <c r="I47" s="5"/>
      <c r="J47" s="127"/>
    </row>
    <row r="48" spans="1:10" s="122" customFormat="1" x14ac:dyDescent="0.2">
      <c r="A48" s="34">
        <v>20300</v>
      </c>
      <c r="B48" s="125" t="s">
        <v>165</v>
      </c>
      <c r="C48" s="5"/>
      <c r="D48" s="3">
        <v>41</v>
      </c>
      <c r="E48" s="13" t="s">
        <v>62</v>
      </c>
      <c r="F48" s="4">
        <f>+'Variable 1 art. 23'!I48</f>
        <v>1.1245645463775602</v>
      </c>
      <c r="G48" s="126">
        <f t="shared" si="2"/>
        <v>20300</v>
      </c>
      <c r="H48" s="34">
        <f t="shared" si="1"/>
        <v>22828.660291464472</v>
      </c>
      <c r="I48" s="5"/>
      <c r="J48" s="127"/>
    </row>
    <row r="49" spans="1:10" s="122" customFormat="1" x14ac:dyDescent="0.2">
      <c r="A49" s="34">
        <v>18208</v>
      </c>
      <c r="B49" s="125" t="s">
        <v>165</v>
      </c>
      <c r="C49" s="5"/>
      <c r="D49" s="3">
        <v>42</v>
      </c>
      <c r="E49" s="13" t="s">
        <v>63</v>
      </c>
      <c r="F49" s="4">
        <f>+'Variable 1 art. 23'!I49</f>
        <v>1.2006499007778817</v>
      </c>
      <c r="G49" s="126">
        <f t="shared" si="2"/>
        <v>18208</v>
      </c>
      <c r="H49" s="34">
        <f t="shared" si="1"/>
        <v>21861.43339336367</v>
      </c>
      <c r="I49" s="5"/>
      <c r="J49" s="127"/>
    </row>
    <row r="50" spans="1:10" s="122" customFormat="1" x14ac:dyDescent="0.2">
      <c r="A50" s="34">
        <v>13448</v>
      </c>
      <c r="B50" s="125" t="s">
        <v>165</v>
      </c>
      <c r="C50" s="5"/>
      <c r="D50" s="3">
        <v>43</v>
      </c>
      <c r="E50" s="13" t="s">
        <v>64</v>
      </c>
      <c r="F50" s="4">
        <f>+'Variable 1 art. 23'!I50</f>
        <v>1.1999247909139807</v>
      </c>
      <c r="G50" s="126">
        <f t="shared" si="2"/>
        <v>13448</v>
      </c>
      <c r="H50" s="34">
        <f t="shared" si="1"/>
        <v>16136.588588211212</v>
      </c>
      <c r="I50" s="5"/>
      <c r="J50" s="127"/>
    </row>
    <row r="51" spans="1:10" s="122" customFormat="1" x14ac:dyDescent="0.2">
      <c r="A51" s="34">
        <v>7966</v>
      </c>
      <c r="B51" s="125" t="s">
        <v>165</v>
      </c>
      <c r="C51" s="5"/>
      <c r="D51" s="3">
        <v>44</v>
      </c>
      <c r="E51" s="13" t="s">
        <v>65</v>
      </c>
      <c r="F51" s="4">
        <f>+'Variable 1 art. 23'!I51</f>
        <v>0.93640096998831268</v>
      </c>
      <c r="G51" s="126">
        <f t="shared" si="2"/>
        <v>7966</v>
      </c>
      <c r="H51" s="34">
        <f t="shared" si="1"/>
        <v>7459.3701269268986</v>
      </c>
      <c r="I51" s="5"/>
      <c r="J51" s="127"/>
    </row>
    <row r="52" spans="1:10" s="122" customFormat="1" x14ac:dyDescent="0.2">
      <c r="A52" s="34">
        <v>7557</v>
      </c>
      <c r="B52" s="125" t="s">
        <v>166</v>
      </c>
      <c r="C52" s="5"/>
      <c r="D52" s="3">
        <v>45</v>
      </c>
      <c r="E52" s="13" t="s">
        <v>66</v>
      </c>
      <c r="F52" s="4">
        <f>+'Variable 1 art. 23'!I52</f>
        <v>0</v>
      </c>
      <c r="G52" s="126" t="str">
        <f t="shared" si="2"/>
        <v>0</v>
      </c>
      <c r="H52" s="34">
        <f t="shared" si="1"/>
        <v>0</v>
      </c>
      <c r="I52" s="5"/>
      <c r="J52" s="127"/>
    </row>
    <row r="53" spans="1:10" s="122" customFormat="1" x14ac:dyDescent="0.2">
      <c r="A53" s="34">
        <v>14188</v>
      </c>
      <c r="B53" s="125" t="s">
        <v>165</v>
      </c>
      <c r="C53" s="5"/>
      <c r="D53" s="3">
        <v>46</v>
      </c>
      <c r="E53" s="13" t="s">
        <v>67</v>
      </c>
      <c r="F53" s="4">
        <f>+'Variable 1 art. 23'!I53</f>
        <v>1.1799209384108027</v>
      </c>
      <c r="G53" s="126">
        <f t="shared" si="2"/>
        <v>14188</v>
      </c>
      <c r="H53" s="34">
        <f t="shared" si="1"/>
        <v>16740.718274172468</v>
      </c>
      <c r="I53" s="5"/>
      <c r="J53" s="127"/>
    </row>
    <row r="54" spans="1:10" s="122" customFormat="1" x14ac:dyDescent="0.2">
      <c r="A54" s="34">
        <v>17258</v>
      </c>
      <c r="B54" s="125" t="s">
        <v>166</v>
      </c>
      <c r="C54" s="5"/>
      <c r="D54" s="3">
        <v>47</v>
      </c>
      <c r="E54" s="13" t="s">
        <v>68</v>
      </c>
      <c r="F54" s="4">
        <f>+'Variable 1 art. 23'!I54</f>
        <v>0</v>
      </c>
      <c r="G54" s="126" t="str">
        <f t="shared" si="2"/>
        <v>0</v>
      </c>
      <c r="H54" s="34">
        <f t="shared" si="1"/>
        <v>0</v>
      </c>
      <c r="I54" s="5"/>
      <c r="J54" s="127"/>
    </row>
    <row r="55" spans="1:10" s="122" customFormat="1" x14ac:dyDescent="0.2">
      <c r="A55" s="34">
        <v>18206</v>
      </c>
      <c r="B55" s="125" t="s">
        <v>165</v>
      </c>
      <c r="C55" s="5"/>
      <c r="D55" s="3">
        <v>48</v>
      </c>
      <c r="E55" s="13" t="s">
        <v>69</v>
      </c>
      <c r="F55" s="4">
        <f>+'Variable 1 art. 23'!I55</f>
        <v>0.93700256864500431</v>
      </c>
      <c r="G55" s="126">
        <f t="shared" si="2"/>
        <v>18206</v>
      </c>
      <c r="H55" s="34">
        <f t="shared" si="1"/>
        <v>17059.068764750948</v>
      </c>
      <c r="I55" s="5"/>
      <c r="J55" s="127"/>
    </row>
    <row r="56" spans="1:10" s="122" customFormat="1" x14ac:dyDescent="0.2">
      <c r="A56" s="34">
        <v>9277</v>
      </c>
      <c r="B56" s="125" t="s">
        <v>166</v>
      </c>
      <c r="C56" s="5"/>
      <c r="D56" s="3">
        <v>49</v>
      </c>
      <c r="E56" s="13" t="s">
        <v>70</v>
      </c>
      <c r="F56" s="4">
        <f>+'Variable 1 art. 23'!I56</f>
        <v>0</v>
      </c>
      <c r="G56" s="126" t="str">
        <f t="shared" si="2"/>
        <v>0</v>
      </c>
      <c r="H56" s="34">
        <f t="shared" si="1"/>
        <v>0</v>
      </c>
      <c r="I56" s="5"/>
      <c r="J56" s="127"/>
    </row>
    <row r="57" spans="1:10" s="122" customFormat="1" x14ac:dyDescent="0.2">
      <c r="A57" s="34">
        <v>15458</v>
      </c>
      <c r="B57" s="125" t="s">
        <v>165</v>
      </c>
      <c r="C57" s="5"/>
      <c r="D57" s="3">
        <v>50</v>
      </c>
      <c r="E57" s="13" t="s">
        <v>71</v>
      </c>
      <c r="F57" s="4">
        <f>+'Variable 1 art. 23'!I57</f>
        <v>1.175028068467056</v>
      </c>
      <c r="G57" s="126">
        <f t="shared" si="2"/>
        <v>15458</v>
      </c>
      <c r="H57" s="34">
        <f t="shared" si="1"/>
        <v>18163.583882363753</v>
      </c>
      <c r="I57" s="5"/>
      <c r="J57" s="127"/>
    </row>
    <row r="58" spans="1:10" s="122" customFormat="1" x14ac:dyDescent="0.2">
      <c r="A58" s="34">
        <v>5298</v>
      </c>
      <c r="B58" s="125" t="s">
        <v>166</v>
      </c>
      <c r="C58" s="5"/>
      <c r="D58" s="3">
        <v>51</v>
      </c>
      <c r="E58" s="13" t="s">
        <v>72</v>
      </c>
      <c r="F58" s="4">
        <f>+'Variable 1 art. 23'!I58</f>
        <v>0</v>
      </c>
      <c r="G58" s="126" t="str">
        <f t="shared" si="2"/>
        <v>0</v>
      </c>
      <c r="H58" s="34">
        <f t="shared" si="1"/>
        <v>0</v>
      </c>
      <c r="I58" s="5"/>
      <c r="J58" s="127"/>
    </row>
    <row r="59" spans="1:10" s="122" customFormat="1" x14ac:dyDescent="0.2">
      <c r="A59" s="34">
        <v>38389</v>
      </c>
      <c r="B59" s="125" t="s">
        <v>165</v>
      </c>
      <c r="C59" s="5"/>
      <c r="D59" s="3">
        <v>52</v>
      </c>
      <c r="E59" s="13" t="s">
        <v>73</v>
      </c>
      <c r="F59" s="4">
        <f>+'Variable 1 art. 23'!I59</f>
        <v>1.3904430763341733</v>
      </c>
      <c r="G59" s="126">
        <f t="shared" si="2"/>
        <v>38389</v>
      </c>
      <c r="H59" s="34">
        <f t="shared" si="1"/>
        <v>53377.719257392579</v>
      </c>
      <c r="I59" s="5"/>
      <c r="J59" s="127"/>
    </row>
    <row r="60" spans="1:10" s="122" customFormat="1" x14ac:dyDescent="0.2">
      <c r="A60" s="34">
        <v>52912</v>
      </c>
      <c r="B60" s="125" t="s">
        <v>166</v>
      </c>
      <c r="C60" s="5"/>
      <c r="D60" s="3">
        <v>53</v>
      </c>
      <c r="E60" s="13" t="s">
        <v>74</v>
      </c>
      <c r="F60" s="4">
        <f>+'Variable 1 art. 23'!I60</f>
        <v>0</v>
      </c>
      <c r="G60" s="126" t="str">
        <f t="shared" si="2"/>
        <v>0</v>
      </c>
      <c r="H60" s="34">
        <f t="shared" si="1"/>
        <v>0</v>
      </c>
      <c r="I60" s="5"/>
      <c r="J60" s="127"/>
    </row>
    <row r="61" spans="1:10" s="122" customFormat="1" x14ac:dyDescent="0.2">
      <c r="A61" s="34">
        <v>27386</v>
      </c>
      <c r="B61" s="125" t="s">
        <v>166</v>
      </c>
      <c r="C61" s="5"/>
      <c r="D61" s="3">
        <v>54</v>
      </c>
      <c r="E61" s="13" t="s">
        <v>75</v>
      </c>
      <c r="F61" s="4">
        <f>+'Variable 1 art. 23'!I61</f>
        <v>0</v>
      </c>
      <c r="G61" s="126" t="str">
        <f t="shared" si="2"/>
        <v>0</v>
      </c>
      <c r="H61" s="34">
        <f t="shared" si="1"/>
        <v>0</v>
      </c>
      <c r="I61" s="5"/>
      <c r="J61" s="127"/>
    </row>
    <row r="62" spans="1:10" s="122" customFormat="1" x14ac:dyDescent="0.2">
      <c r="A62" s="34">
        <v>10304</v>
      </c>
      <c r="B62" s="125" t="s">
        <v>166</v>
      </c>
      <c r="C62" s="5"/>
      <c r="D62" s="3">
        <v>55</v>
      </c>
      <c r="E62" s="13" t="s">
        <v>76</v>
      </c>
      <c r="F62" s="4">
        <f>+'Variable 1 art. 23'!I62</f>
        <v>0</v>
      </c>
      <c r="G62" s="126" t="str">
        <f t="shared" si="2"/>
        <v>0</v>
      </c>
      <c r="H62" s="34">
        <f t="shared" si="1"/>
        <v>0</v>
      </c>
      <c r="I62" s="5"/>
      <c r="J62" s="127"/>
    </row>
    <row r="63" spans="1:10" s="122" customFormat="1" x14ac:dyDescent="0.2">
      <c r="A63" s="34">
        <v>49741</v>
      </c>
      <c r="B63" s="125" t="s">
        <v>165</v>
      </c>
      <c r="C63" s="5"/>
      <c r="D63" s="3">
        <v>56</v>
      </c>
      <c r="E63" s="13" t="s">
        <v>77</v>
      </c>
      <c r="F63" s="4">
        <f>+'Variable 1 art. 23'!I63</f>
        <v>1.2096346636527764</v>
      </c>
      <c r="G63" s="126">
        <f t="shared" si="2"/>
        <v>49741</v>
      </c>
      <c r="H63" s="34">
        <f t="shared" si="1"/>
        <v>60168.43780475275</v>
      </c>
      <c r="I63" s="5"/>
      <c r="J63" s="127"/>
    </row>
    <row r="64" spans="1:10" s="122" customFormat="1" x14ac:dyDescent="0.2">
      <c r="A64" s="34">
        <v>20959</v>
      </c>
      <c r="B64" s="125" t="s">
        <v>166</v>
      </c>
      <c r="C64" s="5"/>
      <c r="D64" s="3">
        <v>57</v>
      </c>
      <c r="E64" s="13" t="s">
        <v>78</v>
      </c>
      <c r="F64" s="4">
        <f>+'Variable 1 art. 23'!I64</f>
        <v>0</v>
      </c>
      <c r="G64" s="126" t="str">
        <f t="shared" si="2"/>
        <v>0</v>
      </c>
      <c r="H64" s="34">
        <f t="shared" si="1"/>
        <v>0</v>
      </c>
      <c r="I64" s="5"/>
      <c r="J64" s="127"/>
    </row>
    <row r="65" spans="1:10" x14ac:dyDescent="0.2">
      <c r="A65" s="34">
        <v>28996</v>
      </c>
      <c r="B65" s="125" t="s">
        <v>166</v>
      </c>
      <c r="C65" s="5"/>
      <c r="D65" s="3">
        <v>58</v>
      </c>
      <c r="E65" s="13" t="s">
        <v>79</v>
      </c>
      <c r="F65" s="4">
        <f>+'Variable 1 art. 23'!I65</f>
        <v>0</v>
      </c>
      <c r="G65" s="126" t="str">
        <f t="shared" si="2"/>
        <v>0</v>
      </c>
      <c r="H65" s="34">
        <f t="shared" si="1"/>
        <v>0</v>
      </c>
      <c r="I65" s="5"/>
      <c r="J65" s="127"/>
    </row>
    <row r="66" spans="1:10" x14ac:dyDescent="0.2">
      <c r="A66" s="34"/>
      <c r="B66" s="125" t="s">
        <v>166</v>
      </c>
      <c r="C66" s="5"/>
      <c r="D66" s="3">
        <v>59</v>
      </c>
      <c r="E66" s="13" t="s">
        <v>81</v>
      </c>
      <c r="F66" s="4">
        <f>+'Variable 1 art. 23'!I66</f>
        <v>0</v>
      </c>
      <c r="G66" s="126" t="str">
        <f t="shared" si="2"/>
        <v>0</v>
      </c>
      <c r="H66" s="34">
        <f t="shared" si="1"/>
        <v>0</v>
      </c>
      <c r="I66" s="5"/>
      <c r="J66" s="127"/>
    </row>
    <row r="67" spans="1:10" ht="19.5" customHeight="1" thickBot="1" x14ac:dyDescent="0.25">
      <c r="A67" s="192"/>
      <c r="B67" s="270">
        <f>COUNTIF(B8:B66,"Sí")</f>
        <v>35</v>
      </c>
      <c r="E67" s="19" t="s">
        <v>19</v>
      </c>
      <c r="F67" s="31">
        <f>SUM(F8:F65)</f>
        <v>42.92432436725003</v>
      </c>
      <c r="G67" s="35">
        <f>SUM(G8:G65)</f>
        <v>1107577</v>
      </c>
      <c r="H67" s="35">
        <f t="shared" ref="H67" si="3">SUM(H8:H65)</f>
        <v>1201956.6014952369</v>
      </c>
      <c r="I67" s="5"/>
    </row>
    <row r="68" spans="1:10" ht="12" thickTop="1" x14ac:dyDescent="0.2">
      <c r="F68" s="5"/>
      <c r="I68" s="5"/>
    </row>
    <row r="69" spans="1:10" x14ac:dyDescent="0.2">
      <c r="I69" s="5"/>
    </row>
  </sheetData>
  <mergeCells count="10">
    <mergeCell ref="A3:B3"/>
    <mergeCell ref="A4:A7"/>
    <mergeCell ref="B4:B7"/>
    <mergeCell ref="K4:K5"/>
    <mergeCell ref="J1:J2"/>
    <mergeCell ref="D3:E7"/>
    <mergeCell ref="F3:F4"/>
    <mergeCell ref="G3:G5"/>
    <mergeCell ref="H3:H4"/>
    <mergeCell ref="J4:J5"/>
  </mergeCells>
  <printOptions horizontalCentered="1"/>
  <pageMargins left="0.19685039370078741" right="0.19685039370078741" top="0.19685039370078741" bottom="0.19685039370078741" header="0.31496062992125984" footer="0.31496062992125984"/>
  <pageSetup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7F7D-ED74-4473-B23D-1E97ED2D59B8}">
  <sheetPr>
    <tabColor theme="9" tint="0.39997558519241921"/>
    <pageSetUpPr fitToPage="1"/>
  </sheetPr>
  <dimension ref="A1:I67"/>
  <sheetViews>
    <sheetView zoomScale="136" zoomScaleNormal="136" workbookViewId="0">
      <selection sqref="A1:H65"/>
    </sheetView>
  </sheetViews>
  <sheetFormatPr baseColWidth="10" defaultColWidth="11.42578125" defaultRowHeight="12.75" x14ac:dyDescent="0.2"/>
  <cols>
    <col min="1" max="1" width="2.42578125" style="25" customWidth="1"/>
    <col min="2" max="2" width="21" style="26" customWidth="1"/>
    <col min="3" max="4" width="11.42578125" style="27" bestFit="1" customWidth="1"/>
    <col min="5" max="5" width="11.28515625" style="26" bestFit="1" customWidth="1"/>
    <col min="6" max="6" width="9.7109375" style="26" customWidth="1"/>
    <col min="7" max="7" width="10.7109375" style="26" customWidth="1"/>
    <col min="8" max="8" width="10.140625" style="26" bestFit="1" customWidth="1"/>
    <col min="9" max="9" width="14.28515625" style="28" customWidth="1"/>
    <col min="10" max="16384" width="11.42578125" style="12"/>
  </cols>
  <sheetData>
    <row r="1" spans="1:9" s="11" customFormat="1" ht="12.75" customHeight="1" x14ac:dyDescent="0.2">
      <c r="A1" s="183" t="s">
        <v>21</v>
      </c>
      <c r="B1" s="183"/>
      <c r="C1" s="184" t="s">
        <v>156</v>
      </c>
      <c r="D1" s="184"/>
      <c r="E1" s="183" t="s">
        <v>202</v>
      </c>
      <c r="F1" s="183" t="s">
        <v>157</v>
      </c>
      <c r="G1" s="183" t="s">
        <v>158</v>
      </c>
      <c r="H1" s="183" t="s">
        <v>201</v>
      </c>
      <c r="I1" s="22"/>
    </row>
    <row r="2" spans="1:9" s="11" customFormat="1" ht="21" customHeight="1" x14ac:dyDescent="0.2">
      <c r="A2" s="183"/>
      <c r="B2" s="183"/>
      <c r="C2" s="117">
        <v>2024</v>
      </c>
      <c r="D2" s="107">
        <v>2023</v>
      </c>
      <c r="E2" s="183"/>
      <c r="F2" s="183"/>
      <c r="G2" s="183"/>
      <c r="H2" s="183"/>
      <c r="I2" s="22"/>
    </row>
    <row r="3" spans="1:9" s="11" customFormat="1" ht="12.75" customHeight="1" x14ac:dyDescent="0.2">
      <c r="A3" s="183"/>
      <c r="B3" s="183"/>
      <c r="C3" s="117" t="s">
        <v>160</v>
      </c>
      <c r="D3" s="117" t="s">
        <v>159</v>
      </c>
      <c r="E3" s="107" t="s">
        <v>161</v>
      </c>
      <c r="F3" s="183"/>
      <c r="G3" s="128" t="s">
        <v>206</v>
      </c>
      <c r="H3" s="129" t="s">
        <v>207</v>
      </c>
      <c r="I3" s="22"/>
    </row>
    <row r="4" spans="1:9" s="11" customFormat="1" ht="12.75" customHeight="1" x14ac:dyDescent="0.2">
      <c r="A4" s="183"/>
      <c r="B4" s="183"/>
      <c r="C4" s="117"/>
      <c r="D4" s="117"/>
      <c r="E4" s="107" t="s">
        <v>162</v>
      </c>
      <c r="F4" s="98" t="s">
        <v>163</v>
      </c>
      <c r="G4" s="130" t="s">
        <v>164</v>
      </c>
      <c r="H4" s="131" t="s">
        <v>148</v>
      </c>
      <c r="I4" s="22"/>
    </row>
    <row r="5" spans="1:9" s="133" customFormat="1" ht="12.75" customHeight="1" thickBot="1" x14ac:dyDescent="0.2">
      <c r="A5" s="185"/>
      <c r="B5" s="185"/>
      <c r="C5" s="113" t="s">
        <v>115</v>
      </c>
      <c r="D5" s="113" t="s">
        <v>114</v>
      </c>
      <c r="E5" s="113" t="s">
        <v>113</v>
      </c>
      <c r="F5" s="113" t="s">
        <v>112</v>
      </c>
      <c r="G5" s="113" t="s">
        <v>125</v>
      </c>
      <c r="H5" s="113" t="s">
        <v>124</v>
      </c>
      <c r="I5" s="132"/>
    </row>
    <row r="6" spans="1:9" ht="13.5" thickTop="1" x14ac:dyDescent="0.2">
      <c r="A6" s="28">
        <v>1</v>
      </c>
      <c r="B6" s="37" t="s">
        <v>24</v>
      </c>
      <c r="C6" s="38">
        <f>+'Variable 1 art. 23'!G8</f>
        <v>2623257.75</v>
      </c>
      <c r="D6" s="38">
        <f>+'Variable 1 art. 23'!H8</f>
        <v>3037612</v>
      </c>
      <c r="E6" s="39">
        <f>+'Variable 1 art. 23'!I8</f>
        <v>1.1579540744709513</v>
      </c>
      <c r="F6" s="40">
        <f>+'Variable 2 art. 23'!G8</f>
        <v>18974</v>
      </c>
      <c r="G6" s="41">
        <f t="shared" ref="G6" si="0">+E6*F6</f>
        <v>21971.02060901183</v>
      </c>
      <c r="H6" s="39">
        <f>G6/$G$65</f>
        <v>1.827937929013396E-2</v>
      </c>
      <c r="I6" s="23"/>
    </row>
    <row r="7" spans="1:9" x14ac:dyDescent="0.2">
      <c r="A7" s="28">
        <v>2</v>
      </c>
      <c r="B7" s="37" t="s">
        <v>25</v>
      </c>
      <c r="C7" s="38">
        <f>+'Variable 1 art. 23'!G9</f>
        <v>470044</v>
      </c>
      <c r="D7" s="38">
        <f>+'Variable 1 art. 23'!H9</f>
        <v>722799</v>
      </c>
      <c r="E7" s="39">
        <f>+'Variable 1 art. 23'!I9</f>
        <v>1.5377262554143867</v>
      </c>
      <c r="F7" s="40">
        <f>+'Variable 2 art. 23'!G9</f>
        <v>7785</v>
      </c>
      <c r="G7" s="41">
        <f t="shared" ref="G7:G64" si="1">+E7*F7</f>
        <v>11971.198898401</v>
      </c>
      <c r="H7" s="39">
        <f t="shared" ref="H7:H64" si="2">G7/$G$65</f>
        <v>9.959759681430095E-3</v>
      </c>
      <c r="I7" s="23"/>
    </row>
    <row r="8" spans="1:9" x14ac:dyDescent="0.2">
      <c r="A8" s="28">
        <v>3</v>
      </c>
      <c r="B8" s="37" t="s">
        <v>26</v>
      </c>
      <c r="C8" s="38" t="str">
        <f>+'Variable 1 art. 23'!G10</f>
        <v>0</v>
      </c>
      <c r="D8" s="38" t="str">
        <f>+'Variable 1 art. 23'!H10</f>
        <v>0</v>
      </c>
      <c r="E8" s="39">
        <f>+'Variable 1 art. 23'!I10</f>
        <v>0</v>
      </c>
      <c r="F8" s="40" t="str">
        <f>+'Variable 2 art. 23'!G10</f>
        <v>0</v>
      </c>
      <c r="G8" s="41">
        <f t="shared" si="1"/>
        <v>0</v>
      </c>
      <c r="H8" s="39">
        <f t="shared" si="2"/>
        <v>0</v>
      </c>
      <c r="I8" s="23"/>
    </row>
    <row r="9" spans="1:9" x14ac:dyDescent="0.2">
      <c r="A9" s="28">
        <v>4</v>
      </c>
      <c r="B9" s="37" t="s">
        <v>27</v>
      </c>
      <c r="C9" s="38" t="str">
        <f>+'Variable 1 art. 23'!G11</f>
        <v>0</v>
      </c>
      <c r="D9" s="38" t="str">
        <f>+'Variable 1 art. 23'!H11</f>
        <v>0</v>
      </c>
      <c r="E9" s="39">
        <f>+'Variable 1 art. 23'!I11</f>
        <v>0</v>
      </c>
      <c r="F9" s="40" t="str">
        <f>+'Variable 2 art. 23'!G11</f>
        <v>0</v>
      </c>
      <c r="G9" s="41">
        <f t="shared" si="1"/>
        <v>0</v>
      </c>
      <c r="H9" s="39">
        <f t="shared" si="2"/>
        <v>0</v>
      </c>
      <c r="I9" s="23"/>
    </row>
    <row r="10" spans="1:9" x14ac:dyDescent="0.2">
      <c r="A10" s="28">
        <v>5</v>
      </c>
      <c r="B10" s="37" t="s">
        <v>28</v>
      </c>
      <c r="C10" s="38">
        <f>+'Variable 1 art. 23'!G12</f>
        <v>2501470</v>
      </c>
      <c r="D10" s="38">
        <f>+'Variable 1 art. 23'!H12</f>
        <v>2880033</v>
      </c>
      <c r="E10" s="39">
        <f>+'Variable 1 art. 23'!I12</f>
        <v>1.151336214305988</v>
      </c>
      <c r="F10" s="40">
        <f>+'Variable 2 art. 23'!G12</f>
        <v>32544</v>
      </c>
      <c r="G10" s="41">
        <f t="shared" si="1"/>
        <v>37469.085758374073</v>
      </c>
      <c r="H10" s="39">
        <f t="shared" si="2"/>
        <v>3.117340984837759E-2</v>
      </c>
      <c r="I10" s="23"/>
    </row>
    <row r="11" spans="1:9" x14ac:dyDescent="0.2">
      <c r="A11" s="28">
        <v>6</v>
      </c>
      <c r="B11" s="37" t="s">
        <v>29</v>
      </c>
      <c r="C11" s="38">
        <f>+'Variable 1 art. 23'!G13</f>
        <v>1582790</v>
      </c>
      <c r="D11" s="38">
        <f>+'Variable 1 art. 23'!H13</f>
        <v>2183667</v>
      </c>
      <c r="E11" s="39">
        <f>+'Variable 1 art. 23'!I13</f>
        <v>1.3796315367168102</v>
      </c>
      <c r="F11" s="40">
        <f>+'Variable 2 art. 23'!G13</f>
        <v>18317</v>
      </c>
      <c r="G11" s="41">
        <f t="shared" si="1"/>
        <v>25270.710858041813</v>
      </c>
      <c r="H11" s="39">
        <f t="shared" si="2"/>
        <v>2.1024645005156585E-2</v>
      </c>
      <c r="I11" s="23"/>
    </row>
    <row r="12" spans="1:9" x14ac:dyDescent="0.2">
      <c r="A12" s="28">
        <v>7</v>
      </c>
      <c r="B12" s="37" t="s">
        <v>30</v>
      </c>
      <c r="C12" s="38" t="str">
        <f>+'Variable 1 art. 23'!G14</f>
        <v>0</v>
      </c>
      <c r="D12" s="38" t="str">
        <f>+'Variable 1 art. 23'!H14</f>
        <v>0</v>
      </c>
      <c r="E12" s="39">
        <f>+'Variable 1 art. 23'!I14</f>
        <v>0</v>
      </c>
      <c r="F12" s="40" t="str">
        <f>+'Variable 2 art. 23'!G14</f>
        <v>0</v>
      </c>
      <c r="G12" s="41">
        <f t="shared" si="1"/>
        <v>0</v>
      </c>
      <c r="H12" s="39">
        <f t="shared" si="2"/>
        <v>0</v>
      </c>
      <c r="I12" s="23"/>
    </row>
    <row r="13" spans="1:9" x14ac:dyDescent="0.2">
      <c r="A13" s="28">
        <v>8</v>
      </c>
      <c r="B13" s="37" t="s">
        <v>31</v>
      </c>
      <c r="C13" s="38" t="str">
        <f>+'Variable 1 art. 23'!G15</f>
        <v>0</v>
      </c>
      <c r="D13" s="38" t="str">
        <f>+'Variable 1 art. 23'!H15</f>
        <v>0</v>
      </c>
      <c r="E13" s="39">
        <f>+'Variable 1 art. 23'!I15</f>
        <v>0</v>
      </c>
      <c r="F13" s="40" t="str">
        <f>+'Variable 2 art. 23'!G15</f>
        <v>0</v>
      </c>
      <c r="G13" s="41">
        <f t="shared" si="1"/>
        <v>0</v>
      </c>
      <c r="H13" s="39">
        <f t="shared" si="2"/>
        <v>0</v>
      </c>
      <c r="I13" s="23"/>
    </row>
    <row r="14" spans="1:9" x14ac:dyDescent="0.2">
      <c r="A14" s="28">
        <v>9</v>
      </c>
      <c r="B14" s="37" t="s">
        <v>32</v>
      </c>
      <c r="C14" s="38" t="str">
        <f>+'Variable 1 art. 23'!G16</f>
        <v>0</v>
      </c>
      <c r="D14" s="38" t="str">
        <f>+'Variable 1 art. 23'!H16</f>
        <v>0</v>
      </c>
      <c r="E14" s="39">
        <f>+'Variable 1 art. 23'!I16</f>
        <v>0</v>
      </c>
      <c r="F14" s="40" t="str">
        <f>+'Variable 2 art. 23'!G16</f>
        <v>0</v>
      </c>
      <c r="G14" s="41">
        <f t="shared" si="1"/>
        <v>0</v>
      </c>
      <c r="H14" s="39">
        <f t="shared" si="2"/>
        <v>0</v>
      </c>
      <c r="I14" s="23"/>
    </row>
    <row r="15" spans="1:9" x14ac:dyDescent="0.2">
      <c r="A15" s="28">
        <v>10</v>
      </c>
      <c r="B15" s="37" t="s">
        <v>33</v>
      </c>
      <c r="C15" s="38" t="str">
        <f>+'Variable 1 art. 23'!G17</f>
        <v>0</v>
      </c>
      <c r="D15" s="38" t="str">
        <f>+'Variable 1 art. 23'!H17</f>
        <v>0</v>
      </c>
      <c r="E15" s="39">
        <f>+'Variable 1 art. 23'!I17</f>
        <v>0</v>
      </c>
      <c r="F15" s="40" t="str">
        <f>+'Variable 2 art. 23'!G17</f>
        <v>0</v>
      </c>
      <c r="G15" s="41">
        <f t="shared" si="1"/>
        <v>0</v>
      </c>
      <c r="H15" s="39">
        <f t="shared" si="2"/>
        <v>0</v>
      </c>
      <c r="I15" s="23"/>
    </row>
    <row r="16" spans="1:9" x14ac:dyDescent="0.2">
      <c r="A16" s="28">
        <v>11</v>
      </c>
      <c r="B16" s="37" t="s">
        <v>34</v>
      </c>
      <c r="C16" s="38">
        <f>+'Variable 1 art. 23'!G18</f>
        <v>3965556</v>
      </c>
      <c r="D16" s="38">
        <f>+'Variable 1 art. 23'!H18</f>
        <v>3494417</v>
      </c>
      <c r="E16" s="39">
        <f>+'Variable 1 art. 23'!I18</f>
        <v>0.88119219599975385</v>
      </c>
      <c r="F16" s="40">
        <f>+'Variable 2 art. 23'!G18</f>
        <v>30320</v>
      </c>
      <c r="G16" s="41">
        <f t="shared" si="1"/>
        <v>26717.747382712536</v>
      </c>
      <c r="H16" s="39">
        <f t="shared" si="2"/>
        <v>2.222854581394669E-2</v>
      </c>
      <c r="I16" s="23"/>
    </row>
    <row r="17" spans="1:9" x14ac:dyDescent="0.2">
      <c r="A17" s="28">
        <v>12</v>
      </c>
      <c r="B17" s="37" t="s">
        <v>35</v>
      </c>
      <c r="C17" s="38" t="str">
        <f>+'Variable 1 art. 23'!G19</f>
        <v>0</v>
      </c>
      <c r="D17" s="38" t="str">
        <f>+'Variable 1 art. 23'!H19</f>
        <v>0</v>
      </c>
      <c r="E17" s="39">
        <f>+'Variable 1 art. 23'!I19</f>
        <v>0</v>
      </c>
      <c r="F17" s="40" t="str">
        <f>+'Variable 2 art. 23'!G19</f>
        <v>0</v>
      </c>
      <c r="G17" s="41">
        <f t="shared" si="1"/>
        <v>0</v>
      </c>
      <c r="H17" s="39">
        <f t="shared" si="2"/>
        <v>0</v>
      </c>
      <c r="I17" s="23"/>
    </row>
    <row r="18" spans="1:9" x14ac:dyDescent="0.2">
      <c r="A18" s="28">
        <v>13</v>
      </c>
      <c r="B18" s="37" t="s">
        <v>36</v>
      </c>
      <c r="C18" s="38" t="str">
        <f>+'Variable 1 art. 23'!G20</f>
        <v>0</v>
      </c>
      <c r="D18" s="38" t="str">
        <f>+'Variable 1 art. 23'!H20</f>
        <v>0</v>
      </c>
      <c r="E18" s="39">
        <f>+'Variable 1 art. 23'!I20</f>
        <v>0</v>
      </c>
      <c r="F18" s="40" t="str">
        <f>+'Variable 2 art. 23'!G20</f>
        <v>0</v>
      </c>
      <c r="G18" s="41">
        <f t="shared" si="1"/>
        <v>0</v>
      </c>
      <c r="H18" s="39">
        <f t="shared" si="2"/>
        <v>0</v>
      </c>
      <c r="I18" s="23"/>
    </row>
    <row r="19" spans="1:9" x14ac:dyDescent="0.2">
      <c r="A19" s="28">
        <v>14</v>
      </c>
      <c r="B19" s="37" t="s">
        <v>37</v>
      </c>
      <c r="C19" s="38">
        <f>+'Variable 1 art. 23'!G21</f>
        <v>605661</v>
      </c>
      <c r="D19" s="38">
        <f>+'Variable 1 art. 23'!H21</f>
        <v>798613</v>
      </c>
      <c r="E19" s="39">
        <f>+'Variable 1 art. 23'!I21</f>
        <v>1.3185808562875931</v>
      </c>
      <c r="F19" s="40">
        <f>+'Variable 2 art. 23'!G21</f>
        <v>15660</v>
      </c>
      <c r="G19" s="41">
        <f t="shared" si="1"/>
        <v>20648.976209463708</v>
      </c>
      <c r="H19" s="39">
        <f t="shared" si="2"/>
        <v>1.717946902889533E-2</v>
      </c>
      <c r="I19" s="23"/>
    </row>
    <row r="20" spans="1:9" x14ac:dyDescent="0.2">
      <c r="A20" s="28">
        <v>15</v>
      </c>
      <c r="B20" s="37" t="s">
        <v>38</v>
      </c>
      <c r="C20" s="38">
        <f>+'Variable 1 art. 23'!G22</f>
        <v>3473027</v>
      </c>
      <c r="D20" s="38">
        <f>+'Variable 1 art. 23'!H22</f>
        <v>4322691</v>
      </c>
      <c r="E20" s="39">
        <f>+'Variable 1 art. 23'!I22</f>
        <v>1.2446465288061395</v>
      </c>
      <c r="F20" s="40">
        <f>+'Variable 2 art. 23'!G22</f>
        <v>21814</v>
      </c>
      <c r="G20" s="41">
        <f t="shared" si="1"/>
        <v>27150.719379377126</v>
      </c>
      <c r="H20" s="39">
        <f t="shared" si="2"/>
        <v>2.2588768467681417E-2</v>
      </c>
      <c r="I20" s="23"/>
    </row>
    <row r="21" spans="1:9" x14ac:dyDescent="0.2">
      <c r="A21" s="28">
        <v>16</v>
      </c>
      <c r="B21" s="37" t="s">
        <v>104</v>
      </c>
      <c r="C21" s="38">
        <f>+'Variable 1 art. 23'!G23</f>
        <v>3869401</v>
      </c>
      <c r="D21" s="38">
        <f>+'Variable 1 art. 23'!H23</f>
        <v>5308109</v>
      </c>
      <c r="E21" s="39">
        <f>+'Variable 1 art. 23'!I23</f>
        <v>1.3718167230535165</v>
      </c>
      <c r="F21" s="40">
        <f>+'Variable 2 art. 23'!G23</f>
        <v>40899</v>
      </c>
      <c r="G21" s="41">
        <f t="shared" si="1"/>
        <v>56105.932156165771</v>
      </c>
      <c r="H21" s="39">
        <f t="shared" si="2"/>
        <v>4.6678833567176933E-2</v>
      </c>
      <c r="I21" s="23"/>
    </row>
    <row r="22" spans="1:9" x14ac:dyDescent="0.2">
      <c r="A22" s="28">
        <v>17</v>
      </c>
      <c r="B22" s="37" t="s">
        <v>39</v>
      </c>
      <c r="C22" s="38">
        <f>+'Variable 1 art. 23'!G24</f>
        <v>1453213</v>
      </c>
      <c r="D22" s="38">
        <f>+'Variable 1 art. 23'!H24</f>
        <v>1706814</v>
      </c>
      <c r="E22" s="39">
        <f>+'Variable 1 art. 23'!I24</f>
        <v>1.1745105500707742</v>
      </c>
      <c r="F22" s="40">
        <f>+'Variable 2 art. 23'!G24</f>
        <v>25119</v>
      </c>
      <c r="G22" s="41">
        <f t="shared" si="1"/>
        <v>29502.530507227777</v>
      </c>
      <c r="H22" s="39">
        <f t="shared" si="2"/>
        <v>2.4545420750238869E-2</v>
      </c>
      <c r="I22" s="23"/>
    </row>
    <row r="23" spans="1:9" x14ac:dyDescent="0.2">
      <c r="A23" s="28">
        <v>18</v>
      </c>
      <c r="B23" s="37" t="s">
        <v>40</v>
      </c>
      <c r="C23" s="38">
        <f>+'Variable 1 art. 23'!G25</f>
        <v>680894</v>
      </c>
      <c r="D23" s="38">
        <f>+'Variable 1 art. 23'!H25</f>
        <v>921586</v>
      </c>
      <c r="E23" s="39">
        <f>+'Variable 1 art. 23'!I25</f>
        <v>1.3534940827794046</v>
      </c>
      <c r="F23" s="40">
        <f>+'Variable 2 art. 23'!G25</f>
        <v>15334</v>
      </c>
      <c r="G23" s="41">
        <f t="shared" si="1"/>
        <v>20754.478265339392</v>
      </c>
      <c r="H23" s="39">
        <f t="shared" si="2"/>
        <v>1.7267244291117308E-2</v>
      </c>
      <c r="I23" s="23"/>
    </row>
    <row r="24" spans="1:9" x14ac:dyDescent="0.2">
      <c r="A24" s="28">
        <v>19</v>
      </c>
      <c r="B24" s="37" t="s">
        <v>41</v>
      </c>
      <c r="C24" s="38">
        <f>+'Variable 1 art. 23'!G26</f>
        <v>507798</v>
      </c>
      <c r="D24" s="38">
        <f>+'Variable 1 art. 23'!H26</f>
        <v>723460</v>
      </c>
      <c r="E24" s="39">
        <f>+'Variable 1 art. 23'!I26</f>
        <v>1.4247003729829577</v>
      </c>
      <c r="F24" s="40">
        <f>+'Variable 2 art. 23'!G26</f>
        <v>5453</v>
      </c>
      <c r="G24" s="41">
        <f t="shared" si="1"/>
        <v>7768.8911338760681</v>
      </c>
      <c r="H24" s="39">
        <f t="shared" si="2"/>
        <v>6.4635371395369429E-3</v>
      </c>
      <c r="I24" s="23"/>
    </row>
    <row r="25" spans="1:9" x14ac:dyDescent="0.2">
      <c r="A25" s="28">
        <v>20</v>
      </c>
      <c r="B25" s="37" t="s">
        <v>42</v>
      </c>
      <c r="C25" s="38" t="str">
        <f>+'Variable 1 art. 23'!G27</f>
        <v>0</v>
      </c>
      <c r="D25" s="38" t="str">
        <f>+'Variable 1 art. 23'!H27</f>
        <v>0</v>
      </c>
      <c r="E25" s="39">
        <f>+'Variable 1 art. 23'!I27</f>
        <v>0</v>
      </c>
      <c r="F25" s="40" t="str">
        <f>+'Variable 2 art. 23'!G27</f>
        <v>0</v>
      </c>
      <c r="G25" s="41">
        <f t="shared" si="1"/>
        <v>0</v>
      </c>
      <c r="H25" s="39">
        <f t="shared" si="2"/>
        <v>0</v>
      </c>
      <c r="I25" s="23"/>
    </row>
    <row r="26" spans="1:9" x14ac:dyDescent="0.2">
      <c r="A26" s="28">
        <v>21</v>
      </c>
      <c r="B26" s="37" t="s">
        <v>43</v>
      </c>
      <c r="C26" s="38">
        <f>+'Variable 1 art. 23'!G28</f>
        <v>11248315.439999999</v>
      </c>
      <c r="D26" s="38">
        <f>+'Variable 1 art. 23'!H28</f>
        <v>14220814.24</v>
      </c>
      <c r="E26" s="39">
        <f>+'Variable 1 art. 23'!I28</f>
        <v>1.2642616857480307</v>
      </c>
      <c r="F26" s="40">
        <f>+'Variable 2 art. 23'!G28</f>
        <v>58469</v>
      </c>
      <c r="G26" s="41">
        <f t="shared" si="1"/>
        <v>73920.116504001606</v>
      </c>
      <c r="H26" s="39">
        <f t="shared" si="2"/>
        <v>6.1499821550998438E-2</v>
      </c>
      <c r="I26" s="23"/>
    </row>
    <row r="27" spans="1:9" x14ac:dyDescent="0.2">
      <c r="A27" s="28">
        <v>22</v>
      </c>
      <c r="B27" s="37" t="s">
        <v>44</v>
      </c>
      <c r="C27" s="38">
        <f>+'Variable 1 art. 23'!G29</f>
        <v>1373849</v>
      </c>
      <c r="D27" s="38">
        <f>+'Variable 1 art. 23'!H29</f>
        <v>1841937.13</v>
      </c>
      <c r="E27" s="39">
        <f>+'Variable 1 art. 23'!I29</f>
        <v>1.3407129386126131</v>
      </c>
      <c r="F27" s="40">
        <f>+'Variable 2 art. 23'!G29</f>
        <v>19036</v>
      </c>
      <c r="G27" s="41">
        <f t="shared" si="1"/>
        <v>25521.811499429703</v>
      </c>
      <c r="H27" s="39">
        <f t="shared" si="2"/>
        <v>2.1233554911783428E-2</v>
      </c>
      <c r="I27" s="23"/>
    </row>
    <row r="28" spans="1:9" x14ac:dyDescent="0.2">
      <c r="A28" s="28">
        <v>23</v>
      </c>
      <c r="B28" s="37" t="s">
        <v>45</v>
      </c>
      <c r="C28" s="38" t="str">
        <f>+'Variable 1 art. 23'!G30</f>
        <v>0</v>
      </c>
      <c r="D28" s="38" t="str">
        <f>+'Variable 1 art. 23'!H30</f>
        <v>0</v>
      </c>
      <c r="E28" s="39">
        <f>+'Variable 1 art. 23'!I30</f>
        <v>0</v>
      </c>
      <c r="F28" s="40" t="str">
        <f>+'Variable 2 art. 23'!G30</f>
        <v>0</v>
      </c>
      <c r="G28" s="41">
        <f t="shared" si="1"/>
        <v>0</v>
      </c>
      <c r="H28" s="39">
        <f t="shared" si="2"/>
        <v>0</v>
      </c>
      <c r="I28" s="23"/>
    </row>
    <row r="29" spans="1:9" x14ac:dyDescent="0.2">
      <c r="A29" s="28">
        <v>24</v>
      </c>
      <c r="B29" s="37" t="s">
        <v>46</v>
      </c>
      <c r="C29" s="38" t="str">
        <f>+'Variable 1 art. 23'!G31</f>
        <v>0</v>
      </c>
      <c r="D29" s="38" t="str">
        <f>+'Variable 1 art. 23'!H31</f>
        <v>0</v>
      </c>
      <c r="E29" s="39">
        <f>+'Variable 1 art. 23'!I31</f>
        <v>0</v>
      </c>
      <c r="F29" s="40" t="str">
        <f>+'Variable 2 art. 23'!G31</f>
        <v>0</v>
      </c>
      <c r="G29" s="41">
        <f t="shared" si="1"/>
        <v>0</v>
      </c>
      <c r="H29" s="39">
        <f t="shared" si="2"/>
        <v>0</v>
      </c>
      <c r="I29" s="23"/>
    </row>
    <row r="30" spans="1:9" x14ac:dyDescent="0.2">
      <c r="A30" s="28">
        <v>25</v>
      </c>
      <c r="B30" s="37" t="s">
        <v>47</v>
      </c>
      <c r="C30" s="38" t="str">
        <f>+'Variable 1 art. 23'!G32</f>
        <v>0</v>
      </c>
      <c r="D30" s="38" t="str">
        <f>+'Variable 1 art. 23'!H32</f>
        <v>0</v>
      </c>
      <c r="E30" s="39">
        <f>+'Variable 1 art. 23'!I32</f>
        <v>0</v>
      </c>
      <c r="F30" s="40" t="str">
        <f>+'Variable 2 art. 23'!G32</f>
        <v>0</v>
      </c>
      <c r="G30" s="41">
        <f t="shared" si="1"/>
        <v>0</v>
      </c>
      <c r="H30" s="39">
        <f t="shared" si="2"/>
        <v>0</v>
      </c>
      <c r="I30" s="23"/>
    </row>
    <row r="31" spans="1:9" x14ac:dyDescent="0.2">
      <c r="A31" s="28">
        <v>26</v>
      </c>
      <c r="B31" s="37" t="s">
        <v>48</v>
      </c>
      <c r="C31" s="38">
        <f>+'Variable 1 art. 23'!G33</f>
        <v>185254</v>
      </c>
      <c r="D31" s="38">
        <f>+'Variable 1 art. 23'!H33</f>
        <v>248817</v>
      </c>
      <c r="E31" s="39">
        <f>+'Variable 1 art. 23'!I33</f>
        <v>1.3431126993209324</v>
      </c>
      <c r="F31" s="40">
        <f>+'Variable 2 art. 23'!G33</f>
        <v>9382</v>
      </c>
      <c r="G31" s="41">
        <f t="shared" si="1"/>
        <v>12601.083345028987</v>
      </c>
      <c r="H31" s="39">
        <f t="shared" si="2"/>
        <v>1.0483808924010409E-2</v>
      </c>
      <c r="I31" s="23"/>
    </row>
    <row r="32" spans="1:9" x14ac:dyDescent="0.2">
      <c r="A32" s="28">
        <v>27</v>
      </c>
      <c r="B32" s="37" t="s">
        <v>49</v>
      </c>
      <c r="C32" s="38">
        <f>+'Variable 1 art. 23'!G34</f>
        <v>2489887</v>
      </c>
      <c r="D32" s="38">
        <f>+'Variable 1 art. 23'!H34</f>
        <v>2734343</v>
      </c>
      <c r="E32" s="39">
        <f>+'Variable 1 art. 23'!I34</f>
        <v>1.0981795559396872</v>
      </c>
      <c r="F32" s="40">
        <f>+'Variable 2 art. 23'!G34</f>
        <v>10215</v>
      </c>
      <c r="G32" s="41">
        <f t="shared" si="1"/>
        <v>11217.904163923904</v>
      </c>
      <c r="H32" s="39">
        <f t="shared" si="2"/>
        <v>9.333035943201947E-3</v>
      </c>
      <c r="I32" s="23"/>
    </row>
    <row r="33" spans="1:9" x14ac:dyDescent="0.2">
      <c r="A33" s="28">
        <v>28</v>
      </c>
      <c r="B33" s="37" t="s">
        <v>50</v>
      </c>
      <c r="C33" s="38" t="str">
        <f>+'Variable 1 art. 23'!G35</f>
        <v>0</v>
      </c>
      <c r="D33" s="38" t="str">
        <f>+'Variable 1 art. 23'!H35</f>
        <v>0</v>
      </c>
      <c r="E33" s="39">
        <f>+'Variable 1 art. 23'!I35</f>
        <v>0</v>
      </c>
      <c r="F33" s="40" t="str">
        <f>+'Variable 2 art. 23'!G35</f>
        <v>0</v>
      </c>
      <c r="G33" s="41">
        <f t="shared" si="1"/>
        <v>0</v>
      </c>
      <c r="H33" s="39">
        <f t="shared" si="2"/>
        <v>0</v>
      </c>
      <c r="I33" s="23"/>
    </row>
    <row r="34" spans="1:9" x14ac:dyDescent="0.2">
      <c r="A34" s="28">
        <v>29</v>
      </c>
      <c r="B34" s="37" t="s">
        <v>51</v>
      </c>
      <c r="C34" s="38">
        <f>+'Variable 1 art. 23'!G36</f>
        <v>1216156</v>
      </c>
      <c r="D34" s="38">
        <f>+'Variable 1 art. 23'!H36</f>
        <v>1690756</v>
      </c>
      <c r="E34" s="39">
        <f>+'Variable 1 art. 23'!I36</f>
        <v>1.390245988179148</v>
      </c>
      <c r="F34" s="40">
        <f>+'Variable 2 art. 23'!G36</f>
        <v>18468</v>
      </c>
      <c r="G34" s="41">
        <f t="shared" si="1"/>
        <v>25675.062909692504</v>
      </c>
      <c r="H34" s="39">
        <f t="shared" si="2"/>
        <v>2.1361056528790362E-2</v>
      </c>
      <c r="I34" s="23"/>
    </row>
    <row r="35" spans="1:9" x14ac:dyDescent="0.2">
      <c r="A35" s="28">
        <v>30</v>
      </c>
      <c r="B35" s="37" t="s">
        <v>52</v>
      </c>
      <c r="C35" s="38">
        <f>+'Variable 1 art. 23'!G37</f>
        <v>962476</v>
      </c>
      <c r="D35" s="38">
        <f>+'Variable 1 art. 23'!H37</f>
        <v>1451316</v>
      </c>
      <c r="E35" s="39">
        <f>+'Variable 1 art. 23'!I37</f>
        <v>1.5078983787647693</v>
      </c>
      <c r="F35" s="40">
        <f>+'Variable 2 art. 23'!G37</f>
        <v>4779</v>
      </c>
      <c r="G35" s="41">
        <f t="shared" si="1"/>
        <v>7206.246352116832</v>
      </c>
      <c r="H35" s="39">
        <f t="shared" si="2"/>
        <v>5.9954297377727657E-3</v>
      </c>
      <c r="I35" s="23"/>
    </row>
    <row r="36" spans="1:9" x14ac:dyDescent="0.2">
      <c r="A36" s="28">
        <v>31</v>
      </c>
      <c r="B36" s="37" t="s">
        <v>53</v>
      </c>
      <c r="C36" s="38">
        <f>+'Variable 1 art. 23'!G38</f>
        <v>1165321</v>
      </c>
      <c r="D36" s="38">
        <f>+'Variable 1 art. 23'!H38</f>
        <v>1295663</v>
      </c>
      <c r="E36" s="39">
        <f>+'Variable 1 art. 23'!I38</f>
        <v>1.1118507261089434</v>
      </c>
      <c r="F36" s="40">
        <f>+'Variable 2 art. 23'!G38</f>
        <v>14945</v>
      </c>
      <c r="G36" s="41">
        <f t="shared" si="1"/>
        <v>16616.609101698159</v>
      </c>
      <c r="H36" s="39">
        <f t="shared" si="2"/>
        <v>1.3824633169805846E-2</v>
      </c>
      <c r="I36" s="23"/>
    </row>
    <row r="37" spans="1:9" x14ac:dyDescent="0.2">
      <c r="A37" s="28">
        <v>32</v>
      </c>
      <c r="B37" s="37" t="s">
        <v>54</v>
      </c>
      <c r="C37" s="38">
        <f>+'Variable 1 art. 23'!G39</f>
        <v>163088</v>
      </c>
      <c r="D37" s="38">
        <f>+'Variable 1 art. 23'!H39</f>
        <v>213700</v>
      </c>
      <c r="E37" s="39">
        <f>+'Variable 1 art. 23'!I39</f>
        <v>1.3103355243794761</v>
      </c>
      <c r="F37" s="40">
        <f>+'Variable 2 art. 23'!G39</f>
        <v>12163</v>
      </c>
      <c r="G37" s="41">
        <f t="shared" si="1"/>
        <v>15937.610983027567</v>
      </c>
      <c r="H37" s="39">
        <f t="shared" si="2"/>
        <v>1.3259722491811387E-2</v>
      </c>
      <c r="I37" s="23"/>
    </row>
    <row r="38" spans="1:9" x14ac:dyDescent="0.2">
      <c r="A38" s="28">
        <v>33</v>
      </c>
      <c r="B38" s="37" t="s">
        <v>55</v>
      </c>
      <c r="C38" s="38" t="str">
        <f>+'Variable 1 art. 23'!G40</f>
        <v>0</v>
      </c>
      <c r="D38" s="38" t="str">
        <f>+'Variable 1 art. 23'!H40</f>
        <v>0</v>
      </c>
      <c r="E38" s="39">
        <f>+'Variable 1 art. 23'!I40</f>
        <v>0</v>
      </c>
      <c r="F38" s="40" t="str">
        <f>+'Variable 2 art. 23'!G40</f>
        <v>0</v>
      </c>
      <c r="G38" s="41">
        <f t="shared" si="1"/>
        <v>0</v>
      </c>
      <c r="H38" s="39">
        <f t="shared" si="2"/>
        <v>0</v>
      </c>
      <c r="I38" s="23"/>
    </row>
    <row r="39" spans="1:9" x14ac:dyDescent="0.2">
      <c r="A39" s="28">
        <v>34</v>
      </c>
      <c r="B39" s="37" t="s">
        <v>56</v>
      </c>
      <c r="C39" s="38">
        <f>+'Variable 1 art. 23'!G41</f>
        <v>426165</v>
      </c>
      <c r="D39" s="38">
        <f>+'Variable 1 art. 23'!H41</f>
        <v>688356</v>
      </c>
      <c r="E39" s="39">
        <f>+'Variable 1 art. 23'!I41</f>
        <v>1.6152335363063601</v>
      </c>
      <c r="F39" s="40">
        <f>+'Variable 2 art. 23'!G41</f>
        <v>10785</v>
      </c>
      <c r="G39" s="41">
        <f t="shared" si="1"/>
        <v>17420.293689064092</v>
      </c>
      <c r="H39" s="39">
        <f t="shared" si="2"/>
        <v>1.4493280096297325E-2</v>
      </c>
      <c r="I39" s="23"/>
    </row>
    <row r="40" spans="1:9" x14ac:dyDescent="0.2">
      <c r="A40" s="28">
        <v>35</v>
      </c>
      <c r="B40" s="37" t="s">
        <v>57</v>
      </c>
      <c r="C40" s="38">
        <f>+'Variable 1 art. 23'!G42</f>
        <v>94065584.030000001</v>
      </c>
      <c r="D40" s="38">
        <f>+'Variable 1 art. 23'!H42</f>
        <v>77406174.019999996</v>
      </c>
      <c r="E40" s="39">
        <f>+'Variable 1 art. 23'!I42</f>
        <v>0.82289579996987128</v>
      </c>
      <c r="F40" s="40">
        <f>+'Variable 2 art. 23'!G42</f>
        <v>332072</v>
      </c>
      <c r="G40" s="41">
        <f t="shared" si="1"/>
        <v>273260.65408759512</v>
      </c>
      <c r="H40" s="39">
        <f t="shared" si="2"/>
        <v>0.22734652295071073</v>
      </c>
      <c r="I40" s="23"/>
    </row>
    <row r="41" spans="1:9" x14ac:dyDescent="0.2">
      <c r="A41" s="28">
        <v>36</v>
      </c>
      <c r="B41" s="37" t="s">
        <v>58</v>
      </c>
      <c r="C41" s="38">
        <f>+'Variable 1 art. 23'!G43</f>
        <v>1546646</v>
      </c>
      <c r="D41" s="38">
        <f>+'Variable 1 art. 23'!H43</f>
        <v>2388439</v>
      </c>
      <c r="E41" s="39">
        <f>+'Variable 1 art. 23'!I43</f>
        <v>1.5442699880903581</v>
      </c>
      <c r="F41" s="40">
        <f>+'Variable 2 art. 23'!G43</f>
        <v>29184</v>
      </c>
      <c r="G41" s="41">
        <f t="shared" si="1"/>
        <v>45067.975332429014</v>
      </c>
      <c r="H41" s="39">
        <f t="shared" si="2"/>
        <v>3.7495509635176796E-2</v>
      </c>
      <c r="I41" s="23"/>
    </row>
    <row r="42" spans="1:9" x14ac:dyDescent="0.2">
      <c r="A42" s="28">
        <v>37</v>
      </c>
      <c r="B42" s="37" t="s">
        <v>59</v>
      </c>
      <c r="C42" s="38">
        <f>+'Variable 1 art. 23'!G44</f>
        <v>7574119</v>
      </c>
      <c r="D42" s="38">
        <f>+'Variable 1 art. 23'!H44</f>
        <v>7398863</v>
      </c>
      <c r="E42" s="39">
        <f>+'Variable 1 art. 23'!I44</f>
        <v>0.97686120326337622</v>
      </c>
      <c r="F42" s="40">
        <f>+'Variable 2 art. 23'!G44</f>
        <v>95037</v>
      </c>
      <c r="G42" s="41">
        <f t="shared" si="1"/>
        <v>92837.958174541491</v>
      </c>
      <c r="H42" s="39">
        <f t="shared" si="2"/>
        <v>7.7239026815985573E-2</v>
      </c>
      <c r="I42" s="23"/>
    </row>
    <row r="43" spans="1:9" x14ac:dyDescent="0.2">
      <c r="A43" s="28">
        <v>38</v>
      </c>
      <c r="B43" s="37" t="s">
        <v>60</v>
      </c>
      <c r="C43" s="38">
        <f>+'Variable 1 art. 23'!G45</f>
        <v>647025</v>
      </c>
      <c r="D43" s="38">
        <f>+'Variable 1 art. 23'!H45</f>
        <v>921693</v>
      </c>
      <c r="E43" s="39">
        <f>+'Variable 1 art. 23'!I45</f>
        <v>1.4245090993392837</v>
      </c>
      <c r="F43" s="40">
        <f>+'Variable 2 art. 23'!G45</f>
        <v>14348</v>
      </c>
      <c r="G43" s="41">
        <f t="shared" si="1"/>
        <v>20438.856557320043</v>
      </c>
      <c r="H43" s="39">
        <f t="shared" si="2"/>
        <v>1.7004654354320328E-2</v>
      </c>
      <c r="I43" s="23"/>
    </row>
    <row r="44" spans="1:9" x14ac:dyDescent="0.2">
      <c r="A44" s="28">
        <v>39</v>
      </c>
      <c r="B44" s="37" t="s">
        <v>105</v>
      </c>
      <c r="C44" s="38">
        <f>+'Variable 1 art. 23'!G46</f>
        <v>836356</v>
      </c>
      <c r="D44" s="38">
        <f>+'Variable 1 art. 23'!H46</f>
        <v>800081</v>
      </c>
      <c r="E44" s="39">
        <f>+'Variable 1 art. 23'!I46</f>
        <v>0.95662732137989082</v>
      </c>
      <c r="F44" s="40">
        <f>+'Variable 2 art. 23'!G46</f>
        <v>13603</v>
      </c>
      <c r="G44" s="41">
        <f t="shared" si="1"/>
        <v>13013.001452730654</v>
      </c>
      <c r="H44" s="39">
        <f t="shared" si="2"/>
        <v>1.0826515230701715E-2</v>
      </c>
      <c r="I44" s="23"/>
    </row>
    <row r="45" spans="1:9" x14ac:dyDescent="0.2">
      <c r="A45" s="28">
        <v>40</v>
      </c>
      <c r="B45" s="37" t="s">
        <v>61</v>
      </c>
      <c r="C45" s="38">
        <f>+'Variable 1 art. 23'!G47</f>
        <v>4901332</v>
      </c>
      <c r="D45" s="38">
        <f>+'Variable 1 art. 23'!H47</f>
        <v>4255194.34</v>
      </c>
      <c r="E45" s="39">
        <f>+'Variable 1 art. 23'!I47</f>
        <v>0.86817100739146014</v>
      </c>
      <c r="F45" s="40">
        <f>+'Variable 2 art. 23'!G47</f>
        <v>36968</v>
      </c>
      <c r="G45" s="41">
        <f t="shared" si="1"/>
        <v>32094.545801247499</v>
      </c>
      <c r="H45" s="39">
        <f t="shared" si="2"/>
        <v>2.6701917324903252E-2</v>
      </c>
      <c r="I45" s="23"/>
    </row>
    <row r="46" spans="1:9" x14ac:dyDescent="0.2">
      <c r="A46" s="28">
        <v>41</v>
      </c>
      <c r="B46" s="37" t="s">
        <v>62</v>
      </c>
      <c r="C46" s="38">
        <f>+'Variable 1 art. 23'!G48</f>
        <v>785962</v>
      </c>
      <c r="D46" s="38">
        <f>+'Variable 1 art. 23'!H48</f>
        <v>883865</v>
      </c>
      <c r="E46" s="39">
        <f>+'Variable 1 art. 23'!I48</f>
        <v>1.1245645463775602</v>
      </c>
      <c r="F46" s="40">
        <f>+'Variable 2 art. 23'!G48</f>
        <v>20300</v>
      </c>
      <c r="G46" s="41">
        <f t="shared" si="1"/>
        <v>22828.660291464472</v>
      </c>
      <c r="H46" s="39">
        <f t="shared" si="2"/>
        <v>1.8992915603662865E-2</v>
      </c>
      <c r="I46" s="23"/>
    </row>
    <row r="47" spans="1:9" x14ac:dyDescent="0.2">
      <c r="A47" s="28">
        <v>42</v>
      </c>
      <c r="B47" s="37" t="s">
        <v>63</v>
      </c>
      <c r="C47" s="38">
        <f>+'Variable 1 art. 23'!G49</f>
        <v>610247</v>
      </c>
      <c r="D47" s="38">
        <f>+'Variable 1 art. 23'!H49</f>
        <v>732693</v>
      </c>
      <c r="E47" s="39">
        <f>+'Variable 1 art. 23'!I49</f>
        <v>1.2006499007778817</v>
      </c>
      <c r="F47" s="40">
        <f>+'Variable 2 art. 23'!G49</f>
        <v>18208</v>
      </c>
      <c r="G47" s="41">
        <f t="shared" si="1"/>
        <v>21861.43339336367</v>
      </c>
      <c r="H47" s="39">
        <f t="shared" si="2"/>
        <v>1.818820526978095E-2</v>
      </c>
      <c r="I47" s="23"/>
    </row>
    <row r="48" spans="1:9" x14ac:dyDescent="0.2">
      <c r="A48" s="28">
        <v>43</v>
      </c>
      <c r="B48" s="37" t="s">
        <v>64</v>
      </c>
      <c r="C48" s="38">
        <f>+'Variable 1 art. 23'!G50</f>
        <v>1050405</v>
      </c>
      <c r="D48" s="38">
        <f>+'Variable 1 art. 23'!H50</f>
        <v>1260407</v>
      </c>
      <c r="E48" s="39">
        <f>+'Variable 1 art. 23'!I50</f>
        <v>1.1999247909139807</v>
      </c>
      <c r="F48" s="40">
        <f>+'Variable 2 art. 23'!G50</f>
        <v>13448</v>
      </c>
      <c r="G48" s="41">
        <f t="shared" si="1"/>
        <v>16136.588588211212</v>
      </c>
      <c r="H48" s="39">
        <f t="shared" si="2"/>
        <v>1.3425267241876503E-2</v>
      </c>
      <c r="I48" s="23"/>
    </row>
    <row r="49" spans="1:9" x14ac:dyDescent="0.2">
      <c r="A49" s="28">
        <v>44</v>
      </c>
      <c r="B49" s="37" t="s">
        <v>65</v>
      </c>
      <c r="C49" s="38">
        <f>+'Variable 1 art. 23'!G51</f>
        <v>2571165</v>
      </c>
      <c r="D49" s="38">
        <f>+'Variable 1 art. 23'!H51</f>
        <v>2407641.4</v>
      </c>
      <c r="E49" s="39">
        <f>+'Variable 1 art. 23'!I51</f>
        <v>0.93640096998831268</v>
      </c>
      <c r="F49" s="40">
        <f>+'Variable 2 art. 23'!G51</f>
        <v>7966</v>
      </c>
      <c r="G49" s="41">
        <f t="shared" si="1"/>
        <v>7459.3701269268986</v>
      </c>
      <c r="H49" s="39">
        <f t="shared" si="2"/>
        <v>6.2060228444582978E-3</v>
      </c>
      <c r="I49" s="23"/>
    </row>
    <row r="50" spans="1:9" x14ac:dyDescent="0.2">
      <c r="A50" s="28">
        <v>45</v>
      </c>
      <c r="B50" s="37" t="s">
        <v>66</v>
      </c>
      <c r="C50" s="38" t="str">
        <f>+'Variable 1 art. 23'!G52</f>
        <v>0</v>
      </c>
      <c r="D50" s="38" t="str">
        <f>+'Variable 1 art. 23'!H52</f>
        <v>0</v>
      </c>
      <c r="E50" s="39">
        <f>+'Variable 1 art. 23'!I52</f>
        <v>0</v>
      </c>
      <c r="F50" s="40" t="str">
        <f>+'Variable 2 art. 23'!G52</f>
        <v>0</v>
      </c>
      <c r="G50" s="41">
        <f t="shared" si="1"/>
        <v>0</v>
      </c>
      <c r="H50" s="39">
        <f t="shared" si="2"/>
        <v>0</v>
      </c>
      <c r="I50" s="23"/>
    </row>
    <row r="51" spans="1:9" x14ac:dyDescent="0.2">
      <c r="A51" s="28">
        <v>46</v>
      </c>
      <c r="B51" s="37" t="s">
        <v>67</v>
      </c>
      <c r="C51" s="38">
        <f>+'Variable 1 art. 23'!G53</f>
        <v>2463143</v>
      </c>
      <c r="D51" s="38">
        <f>+'Variable 1 art. 23'!H53</f>
        <v>2906314</v>
      </c>
      <c r="E51" s="39">
        <f>+'Variable 1 art. 23'!I53</f>
        <v>1.1799209384108027</v>
      </c>
      <c r="F51" s="40">
        <f>+'Variable 2 art. 23'!G53</f>
        <v>14188</v>
      </c>
      <c r="G51" s="41">
        <f t="shared" si="1"/>
        <v>16740.718274172468</v>
      </c>
      <c r="H51" s="39">
        <f t="shared" si="2"/>
        <v>1.3927889121243625E-2</v>
      </c>
      <c r="I51" s="23"/>
    </row>
    <row r="52" spans="1:9" x14ac:dyDescent="0.2">
      <c r="A52" s="28">
        <v>47</v>
      </c>
      <c r="B52" s="37" t="s">
        <v>68</v>
      </c>
      <c r="C52" s="38" t="str">
        <f>+'Variable 1 art. 23'!G54</f>
        <v>0</v>
      </c>
      <c r="D52" s="38" t="str">
        <f>+'Variable 1 art. 23'!H54</f>
        <v>0</v>
      </c>
      <c r="E52" s="39">
        <f>+'Variable 1 art. 23'!I54</f>
        <v>0</v>
      </c>
      <c r="F52" s="40" t="str">
        <f>+'Variable 2 art. 23'!G54</f>
        <v>0</v>
      </c>
      <c r="G52" s="41">
        <f t="shared" si="1"/>
        <v>0</v>
      </c>
      <c r="H52" s="39">
        <f t="shared" si="2"/>
        <v>0</v>
      </c>
      <c r="I52" s="23"/>
    </row>
    <row r="53" spans="1:9" x14ac:dyDescent="0.2">
      <c r="A53" s="28">
        <v>48</v>
      </c>
      <c r="B53" s="37" t="s">
        <v>69</v>
      </c>
      <c r="C53" s="38">
        <f>+'Variable 1 art. 23'!G55</f>
        <v>2509342.4700000002</v>
      </c>
      <c r="D53" s="38">
        <f>+'Variable 1 art. 23'!H55</f>
        <v>2351260.34</v>
      </c>
      <c r="E53" s="39">
        <f>+'Variable 1 art. 23'!I55</f>
        <v>0.93700256864500431</v>
      </c>
      <c r="F53" s="40">
        <f>+'Variable 2 art. 23'!G55</f>
        <v>18206</v>
      </c>
      <c r="G53" s="41">
        <f t="shared" si="1"/>
        <v>17059.068764750948</v>
      </c>
      <c r="H53" s="39">
        <f t="shared" si="2"/>
        <v>1.4192749341806039E-2</v>
      </c>
      <c r="I53" s="23"/>
    </row>
    <row r="54" spans="1:9" x14ac:dyDescent="0.2">
      <c r="A54" s="28">
        <v>49</v>
      </c>
      <c r="B54" s="37" t="s">
        <v>70</v>
      </c>
      <c r="C54" s="38" t="str">
        <f>+'Variable 1 art. 23'!G56</f>
        <v>0</v>
      </c>
      <c r="D54" s="38" t="str">
        <f>+'Variable 1 art. 23'!H56</f>
        <v>0</v>
      </c>
      <c r="E54" s="39">
        <f>+'Variable 1 art. 23'!I56</f>
        <v>0</v>
      </c>
      <c r="F54" s="40" t="str">
        <f>+'Variable 2 art. 23'!G56</f>
        <v>0</v>
      </c>
      <c r="G54" s="41">
        <f t="shared" si="1"/>
        <v>0</v>
      </c>
      <c r="H54" s="39">
        <f t="shared" si="2"/>
        <v>0</v>
      </c>
      <c r="I54" s="23"/>
    </row>
    <row r="55" spans="1:9" x14ac:dyDescent="0.2">
      <c r="A55" s="28">
        <v>50</v>
      </c>
      <c r="B55" s="37" t="s">
        <v>71</v>
      </c>
      <c r="C55" s="38">
        <f>+'Variable 1 art. 23'!G57</f>
        <v>1634191.49</v>
      </c>
      <c r="D55" s="38">
        <f>+'Variable 1 art. 23'!H57</f>
        <v>1920220.87</v>
      </c>
      <c r="E55" s="39">
        <f>+'Variable 1 art. 23'!I57</f>
        <v>1.175028068467056</v>
      </c>
      <c r="F55" s="40">
        <f>+'Variable 2 art. 23'!G57</f>
        <v>15458</v>
      </c>
      <c r="G55" s="41">
        <f t="shared" si="1"/>
        <v>18163.583882363753</v>
      </c>
      <c r="H55" s="39">
        <f t="shared" si="2"/>
        <v>1.5111680288429892E-2</v>
      </c>
      <c r="I55" s="23"/>
    </row>
    <row r="56" spans="1:9" x14ac:dyDescent="0.2">
      <c r="A56" s="28">
        <v>51</v>
      </c>
      <c r="B56" s="37" t="s">
        <v>72</v>
      </c>
      <c r="C56" s="38" t="str">
        <f>+'Variable 1 art. 23'!G58</f>
        <v>0</v>
      </c>
      <c r="D56" s="38" t="str">
        <f>+'Variable 1 art. 23'!H58</f>
        <v>0</v>
      </c>
      <c r="E56" s="39">
        <f>+'Variable 1 art. 23'!I58</f>
        <v>0</v>
      </c>
      <c r="F56" s="40" t="str">
        <f>+'Variable 2 art. 23'!G58</f>
        <v>0</v>
      </c>
      <c r="G56" s="41">
        <f t="shared" si="1"/>
        <v>0</v>
      </c>
      <c r="H56" s="39">
        <f t="shared" si="2"/>
        <v>0</v>
      </c>
      <c r="I56" s="23"/>
    </row>
    <row r="57" spans="1:9" x14ac:dyDescent="0.2">
      <c r="A57" s="28">
        <v>52</v>
      </c>
      <c r="B57" s="37" t="s">
        <v>73</v>
      </c>
      <c r="C57" s="38">
        <f>+'Variable 1 art. 23'!G59</f>
        <v>658329</v>
      </c>
      <c r="D57" s="38">
        <f>+'Variable 1 art. 23'!H59</f>
        <v>915369</v>
      </c>
      <c r="E57" s="39">
        <f>+'Variable 1 art. 23'!I59</f>
        <v>1.3904430763341733</v>
      </c>
      <c r="F57" s="40">
        <f>+'Variable 2 art. 23'!G59</f>
        <v>38389</v>
      </c>
      <c r="G57" s="41">
        <f t="shared" si="1"/>
        <v>53377.719257392579</v>
      </c>
      <c r="H57" s="39">
        <f t="shared" si="2"/>
        <v>4.4409023745941051E-2</v>
      </c>
      <c r="I57" s="23"/>
    </row>
    <row r="58" spans="1:9" x14ac:dyDescent="0.2">
      <c r="A58" s="28">
        <v>53</v>
      </c>
      <c r="B58" s="37" t="s">
        <v>74</v>
      </c>
      <c r="C58" s="38" t="str">
        <f>+'Variable 1 art. 23'!G60</f>
        <v>0</v>
      </c>
      <c r="D58" s="38" t="str">
        <f>+'Variable 1 art. 23'!H60</f>
        <v>0</v>
      </c>
      <c r="E58" s="39">
        <f>+'Variable 1 art. 23'!I60</f>
        <v>0</v>
      </c>
      <c r="F58" s="40" t="str">
        <f>+'Variable 2 art. 23'!G60</f>
        <v>0</v>
      </c>
      <c r="G58" s="41">
        <f t="shared" si="1"/>
        <v>0</v>
      </c>
      <c r="H58" s="39">
        <f t="shared" si="2"/>
        <v>0</v>
      </c>
      <c r="I58" s="23"/>
    </row>
    <row r="59" spans="1:9" x14ac:dyDescent="0.2">
      <c r="A59" s="28">
        <v>54</v>
      </c>
      <c r="B59" s="37" t="s">
        <v>75</v>
      </c>
      <c r="C59" s="38" t="str">
        <f>+'Variable 1 art. 23'!G61</f>
        <v>0</v>
      </c>
      <c r="D59" s="38" t="str">
        <f>+'Variable 1 art. 23'!H61</f>
        <v>0</v>
      </c>
      <c r="E59" s="39">
        <f>+'Variable 1 art. 23'!I61</f>
        <v>0</v>
      </c>
      <c r="F59" s="40" t="str">
        <f>+'Variable 2 art. 23'!G61</f>
        <v>0</v>
      </c>
      <c r="G59" s="41">
        <f t="shared" si="1"/>
        <v>0</v>
      </c>
      <c r="H59" s="39">
        <f t="shared" si="2"/>
        <v>0</v>
      </c>
      <c r="I59" s="23"/>
    </row>
    <row r="60" spans="1:9" x14ac:dyDescent="0.2">
      <c r="A60" s="28">
        <v>55</v>
      </c>
      <c r="B60" s="37" t="s">
        <v>76</v>
      </c>
      <c r="C60" s="38" t="str">
        <f>+'Variable 1 art. 23'!G62</f>
        <v>0</v>
      </c>
      <c r="D60" s="38" t="str">
        <f>+'Variable 1 art. 23'!H62</f>
        <v>0</v>
      </c>
      <c r="E60" s="39">
        <f>+'Variable 1 art. 23'!I62</f>
        <v>0</v>
      </c>
      <c r="F60" s="40" t="str">
        <f>+'Variable 2 art. 23'!G62</f>
        <v>0</v>
      </c>
      <c r="G60" s="41">
        <f t="shared" si="1"/>
        <v>0</v>
      </c>
      <c r="H60" s="39">
        <f t="shared" si="2"/>
        <v>0</v>
      </c>
      <c r="I60" s="23"/>
    </row>
    <row r="61" spans="1:9" x14ac:dyDescent="0.2">
      <c r="A61" s="28">
        <v>56</v>
      </c>
      <c r="B61" s="37" t="s">
        <v>77</v>
      </c>
      <c r="C61" s="38">
        <f>+'Variable 1 art. 23'!G63</f>
        <v>2725160</v>
      </c>
      <c r="D61" s="38">
        <f>+'Variable 1 art. 23'!H63</f>
        <v>3296448</v>
      </c>
      <c r="E61" s="39">
        <f>+'Variable 1 art. 23'!I63</f>
        <v>1.2096346636527764</v>
      </c>
      <c r="F61" s="40">
        <f>+'Variable 2 art. 23'!G63</f>
        <v>49741</v>
      </c>
      <c r="G61" s="41">
        <f t="shared" si="1"/>
        <v>60168.43780475275</v>
      </c>
      <c r="H61" s="39">
        <f t="shared" si="2"/>
        <v>5.0058743992838904E-2</v>
      </c>
      <c r="I61" s="23"/>
    </row>
    <row r="62" spans="1:9" x14ac:dyDescent="0.2">
      <c r="A62" s="28">
        <v>57</v>
      </c>
      <c r="B62" s="37" t="s">
        <v>78</v>
      </c>
      <c r="C62" s="38" t="str">
        <f>+'Variable 1 art. 23'!G64</f>
        <v>0</v>
      </c>
      <c r="D62" s="38" t="str">
        <f>+'Variable 1 art. 23'!H64</f>
        <v>0</v>
      </c>
      <c r="E62" s="39">
        <f>+'Variable 1 art. 23'!I64</f>
        <v>0</v>
      </c>
      <c r="F62" s="40" t="str">
        <f>+'Variable 2 art. 23'!G64</f>
        <v>0</v>
      </c>
      <c r="G62" s="41">
        <f t="shared" si="1"/>
        <v>0</v>
      </c>
      <c r="H62" s="39">
        <f t="shared" si="2"/>
        <v>0</v>
      </c>
      <c r="I62" s="23"/>
    </row>
    <row r="63" spans="1:9" x14ac:dyDescent="0.2">
      <c r="A63" s="28">
        <v>58</v>
      </c>
      <c r="B63" s="37" t="s">
        <v>79</v>
      </c>
      <c r="C63" s="38" t="str">
        <f>+'Variable 1 art. 23'!G65</f>
        <v>0</v>
      </c>
      <c r="D63" s="38" t="str">
        <f>+'Variable 1 art. 23'!H65</f>
        <v>0</v>
      </c>
      <c r="E63" s="39">
        <f>+'Variable 1 art. 23'!I65</f>
        <v>0</v>
      </c>
      <c r="F63" s="40" t="str">
        <f>+'Variable 2 art. 23'!G65</f>
        <v>0</v>
      </c>
      <c r="G63" s="41">
        <f t="shared" si="1"/>
        <v>0</v>
      </c>
      <c r="H63" s="39">
        <f t="shared" si="2"/>
        <v>0</v>
      </c>
      <c r="I63" s="23"/>
    </row>
    <row r="64" spans="1:9" x14ac:dyDescent="0.2">
      <c r="A64" s="28">
        <v>59</v>
      </c>
      <c r="B64" s="37" t="s">
        <v>81</v>
      </c>
      <c r="C64" s="38" t="str">
        <f>+'Variable 1 art. 23'!G66</f>
        <v>0</v>
      </c>
      <c r="D64" s="38" t="str">
        <f>+'Variable 1 art. 23'!H66</f>
        <v>0</v>
      </c>
      <c r="E64" s="39">
        <f>+'Variable 1 art. 23'!I66</f>
        <v>0</v>
      </c>
      <c r="F64" s="40" t="str">
        <f>+'Variable 2 art. 23'!G66</f>
        <v>0</v>
      </c>
      <c r="G64" s="41">
        <f t="shared" si="1"/>
        <v>0</v>
      </c>
      <c r="H64" s="39">
        <f t="shared" si="2"/>
        <v>0</v>
      </c>
      <c r="I64" s="23"/>
    </row>
    <row r="65" spans="1:9" s="11" customFormat="1" ht="18.75" customHeight="1" thickBot="1" x14ac:dyDescent="0.25">
      <c r="A65" s="74"/>
      <c r="B65" s="43" t="s">
        <v>19</v>
      </c>
      <c r="C65" s="44">
        <f>SUM(C6:C64)</f>
        <v>165542630.18000001</v>
      </c>
      <c r="D65" s="44">
        <f>SUM(D6:D64)</f>
        <v>160330166.34</v>
      </c>
      <c r="E65" s="45">
        <f>SUM(E6:E63)</f>
        <v>42.92432436725003</v>
      </c>
      <c r="F65" s="46">
        <f>SUM(F6:F63)</f>
        <v>1107577</v>
      </c>
      <c r="G65" s="46">
        <f t="shared" ref="G65:H65" si="3">SUM(G6:G63)</f>
        <v>1201956.6014952369</v>
      </c>
      <c r="H65" s="47">
        <f t="shared" si="3"/>
        <v>1</v>
      </c>
      <c r="I65" s="24"/>
    </row>
    <row r="66" spans="1:9" ht="13.5" thickTop="1" x14ac:dyDescent="0.2">
      <c r="E66" s="27"/>
      <c r="I66" s="23"/>
    </row>
    <row r="67" spans="1:9" x14ac:dyDescent="0.2">
      <c r="I67" s="23"/>
    </row>
  </sheetData>
  <mergeCells count="6">
    <mergeCell ref="H1:H2"/>
    <mergeCell ref="A1:B5"/>
    <mergeCell ref="C1:D1"/>
    <mergeCell ref="E1:E2"/>
    <mergeCell ref="F1:F3"/>
    <mergeCell ref="G1:G2"/>
  </mergeCells>
  <printOptions horizontalCentered="1"/>
  <pageMargins left="0.19685039370078741" right="0.19685039370078741" top="0.19685039370078741" bottom="0.19685039370078741" header="0.31496062992125984" footer="0.31496062992125984"/>
  <pageSetup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9738-D77B-49AC-9C43-E6AA77E837BB}">
  <dimension ref="A1:F67"/>
  <sheetViews>
    <sheetView workbookViewId="0">
      <selection activeCell="A3" sqref="A3:E65"/>
    </sheetView>
  </sheetViews>
  <sheetFormatPr baseColWidth="10" defaultColWidth="11.42578125" defaultRowHeight="12.75" x14ac:dyDescent="0.2"/>
  <cols>
    <col min="1" max="1" width="5" style="3" customWidth="1"/>
    <col min="2" max="2" width="3" style="3" hidden="1" customWidth="1"/>
    <col min="3" max="3" width="26.5703125" style="3" bestFit="1" customWidth="1"/>
    <col min="4" max="4" width="16.42578125" style="5" customWidth="1"/>
    <col min="5" max="5" width="21.5703125" style="5" customWidth="1"/>
    <col min="6" max="6" width="17.140625" style="12" customWidth="1"/>
    <col min="7" max="16384" width="11.42578125" style="12"/>
  </cols>
  <sheetData>
    <row r="1" spans="1:6" x14ac:dyDescent="0.2">
      <c r="A1" s="3" t="s">
        <v>241</v>
      </c>
    </row>
    <row r="3" spans="1:6" ht="27.75" customHeight="1" x14ac:dyDescent="0.2">
      <c r="A3" s="187" t="s">
        <v>21</v>
      </c>
      <c r="B3" s="187"/>
      <c r="C3" s="187"/>
      <c r="D3" s="134" t="s">
        <v>175</v>
      </c>
      <c r="E3" s="135" t="s">
        <v>169</v>
      </c>
    </row>
    <row r="4" spans="1:6" ht="12.75" customHeight="1" x14ac:dyDescent="0.2">
      <c r="A4" s="188"/>
      <c r="B4" s="188"/>
      <c r="C4" s="188"/>
      <c r="D4" s="136"/>
      <c r="E4" s="136" t="s">
        <v>171</v>
      </c>
    </row>
    <row r="5" spans="1:6" ht="12.75" customHeight="1" thickBot="1" x14ac:dyDescent="0.25">
      <c r="A5" s="189"/>
      <c r="B5" s="189"/>
      <c r="C5" s="189"/>
      <c r="D5" s="137" t="s">
        <v>115</v>
      </c>
      <c r="E5" s="137" t="s">
        <v>114</v>
      </c>
    </row>
    <row r="6" spans="1:6" ht="13.5" thickTop="1" x14ac:dyDescent="0.2">
      <c r="A6" s="12">
        <v>1</v>
      </c>
      <c r="B6" s="12">
        <v>1</v>
      </c>
      <c r="C6" s="12" t="s">
        <v>24</v>
      </c>
      <c r="D6" s="14">
        <v>18974</v>
      </c>
      <c r="E6" s="50">
        <f t="shared" ref="E6:E63" si="0">+D6/$D$65</f>
        <v>6.7229927841389245E-3</v>
      </c>
      <c r="F6" s="48"/>
    </row>
    <row r="7" spans="1:6" x14ac:dyDescent="0.2">
      <c r="A7" s="12">
        <v>2</v>
      </c>
      <c r="B7" s="12">
        <v>2</v>
      </c>
      <c r="C7" s="12" t="s">
        <v>25</v>
      </c>
      <c r="D7" s="14">
        <v>7785</v>
      </c>
      <c r="E7" s="50">
        <f t="shared" si="0"/>
        <v>2.7584325300158918E-3</v>
      </c>
      <c r="F7" s="48"/>
    </row>
    <row r="8" spans="1:6" x14ac:dyDescent="0.2">
      <c r="A8" s="12">
        <v>3</v>
      </c>
      <c r="B8" s="12">
        <v>3</v>
      </c>
      <c r="C8" s="12" t="s">
        <v>26</v>
      </c>
      <c r="D8" s="14">
        <v>48359</v>
      </c>
      <c r="E8" s="50">
        <f t="shared" si="0"/>
        <v>1.7134879732696017E-2</v>
      </c>
      <c r="F8" s="48"/>
    </row>
    <row r="9" spans="1:6" x14ac:dyDescent="0.2">
      <c r="A9" s="12">
        <v>4</v>
      </c>
      <c r="B9" s="12">
        <v>4</v>
      </c>
      <c r="C9" s="12" t="s">
        <v>27</v>
      </c>
      <c r="D9" s="14">
        <v>4013</v>
      </c>
      <c r="E9" s="50">
        <f t="shared" si="0"/>
        <v>1.4219126195187891E-3</v>
      </c>
      <c r="F9" s="48"/>
    </row>
    <row r="10" spans="1:6" x14ac:dyDescent="0.2">
      <c r="A10" s="12">
        <v>5</v>
      </c>
      <c r="B10" s="12">
        <v>53</v>
      </c>
      <c r="C10" s="12" t="s">
        <v>28</v>
      </c>
      <c r="D10" s="14">
        <v>32544</v>
      </c>
      <c r="E10" s="50">
        <f t="shared" si="0"/>
        <v>1.1531204657268744E-2</v>
      </c>
      <c r="F10" s="48"/>
    </row>
    <row r="11" spans="1:6" x14ac:dyDescent="0.2">
      <c r="A11" s="12">
        <v>6</v>
      </c>
      <c r="B11" s="12">
        <v>5</v>
      </c>
      <c r="C11" s="12" t="s">
        <v>29</v>
      </c>
      <c r="D11" s="14">
        <v>18317</v>
      </c>
      <c r="E11" s="50">
        <f t="shared" si="0"/>
        <v>6.4902002122416294E-3</v>
      </c>
      <c r="F11" s="48"/>
    </row>
    <row r="12" spans="1:6" x14ac:dyDescent="0.2">
      <c r="A12" s="12">
        <v>7</v>
      </c>
      <c r="B12" s="12">
        <v>6</v>
      </c>
      <c r="C12" s="12" t="s">
        <v>30</v>
      </c>
      <c r="D12" s="14">
        <v>9579</v>
      </c>
      <c r="E12" s="50">
        <f t="shared" si="0"/>
        <v>3.3940944386669524E-3</v>
      </c>
      <c r="F12" s="48"/>
    </row>
    <row r="13" spans="1:6" x14ac:dyDescent="0.2">
      <c r="A13" s="12">
        <v>8</v>
      </c>
      <c r="B13" s="12">
        <v>7</v>
      </c>
      <c r="C13" s="12" t="s">
        <v>31</v>
      </c>
      <c r="D13" s="14">
        <v>19840</v>
      </c>
      <c r="E13" s="50">
        <f t="shared" si="0"/>
        <v>7.0298396140674744E-3</v>
      </c>
      <c r="F13" s="48"/>
    </row>
    <row r="14" spans="1:6" x14ac:dyDescent="0.2">
      <c r="A14" s="12">
        <v>9</v>
      </c>
      <c r="B14" s="12">
        <v>8</v>
      </c>
      <c r="C14" s="12" t="s">
        <v>32</v>
      </c>
      <c r="D14" s="14">
        <v>22075</v>
      </c>
      <c r="E14" s="50">
        <f t="shared" si="0"/>
        <v>7.8217595504304176E-3</v>
      </c>
      <c r="F14" s="48"/>
    </row>
    <row r="15" spans="1:6" x14ac:dyDescent="0.2">
      <c r="A15" s="12">
        <v>10</v>
      </c>
      <c r="B15" s="12">
        <v>9</v>
      </c>
      <c r="C15" s="12" t="s">
        <v>33</v>
      </c>
      <c r="D15" s="14">
        <v>5050</v>
      </c>
      <c r="E15" s="50">
        <f t="shared" si="0"/>
        <v>1.789349296927457E-3</v>
      </c>
      <c r="F15" s="48"/>
    </row>
    <row r="16" spans="1:6" x14ac:dyDescent="0.2">
      <c r="A16" s="12">
        <v>11</v>
      </c>
      <c r="B16" s="12">
        <v>10</v>
      </c>
      <c r="C16" s="12" t="s">
        <v>34</v>
      </c>
      <c r="D16" s="14">
        <v>30320</v>
      </c>
      <c r="E16" s="50">
        <f t="shared" si="0"/>
        <v>1.0743182313433762E-2</v>
      </c>
      <c r="F16" s="48"/>
    </row>
    <row r="17" spans="1:6" x14ac:dyDescent="0.2">
      <c r="A17" s="12">
        <v>12</v>
      </c>
      <c r="B17" s="12">
        <v>11</v>
      </c>
      <c r="C17" s="12" t="s">
        <v>35</v>
      </c>
      <c r="D17" s="14">
        <v>48106</v>
      </c>
      <c r="E17" s="50">
        <f t="shared" si="0"/>
        <v>1.7045235104552921E-2</v>
      </c>
      <c r="F17" s="48"/>
    </row>
    <row r="18" spans="1:6" x14ac:dyDescent="0.2">
      <c r="A18" s="12">
        <v>13</v>
      </c>
      <c r="B18" s="12">
        <v>13</v>
      </c>
      <c r="C18" s="12" t="s">
        <v>36</v>
      </c>
      <c r="D18" s="14">
        <v>179371</v>
      </c>
      <c r="E18" s="50">
        <f t="shared" si="0"/>
        <v>6.3555915393896018E-2</v>
      </c>
      <c r="F18" s="48"/>
    </row>
    <row r="19" spans="1:6" x14ac:dyDescent="0.2">
      <c r="A19" s="12">
        <v>14</v>
      </c>
      <c r="B19" s="12">
        <v>14</v>
      </c>
      <c r="C19" s="12" t="s">
        <v>37</v>
      </c>
      <c r="D19" s="14">
        <v>15660</v>
      </c>
      <c r="E19" s="50">
        <f t="shared" si="0"/>
        <v>5.5487544534423717E-3</v>
      </c>
      <c r="F19" s="48"/>
    </row>
    <row r="20" spans="1:6" x14ac:dyDescent="0.2">
      <c r="A20" s="12">
        <v>15</v>
      </c>
      <c r="B20" s="12">
        <v>15</v>
      </c>
      <c r="C20" s="12" t="s">
        <v>38</v>
      </c>
      <c r="D20" s="14">
        <v>21814</v>
      </c>
      <c r="E20" s="50">
        <f t="shared" si="0"/>
        <v>7.7292803095397123E-3</v>
      </c>
      <c r="F20" s="48"/>
    </row>
    <row r="21" spans="1:6" x14ac:dyDescent="0.2">
      <c r="A21" s="12">
        <v>16</v>
      </c>
      <c r="B21" s="12">
        <v>16</v>
      </c>
      <c r="C21" s="12" t="s">
        <v>104</v>
      </c>
      <c r="D21" s="14">
        <v>40899</v>
      </c>
      <c r="E21" s="50">
        <f t="shared" si="0"/>
        <v>1.4491603345551695E-2</v>
      </c>
      <c r="F21" s="48"/>
    </row>
    <row r="22" spans="1:6" x14ac:dyDescent="0.2">
      <c r="A22" s="12">
        <v>17</v>
      </c>
      <c r="B22" s="12">
        <v>17</v>
      </c>
      <c r="C22" s="12" t="s">
        <v>39</v>
      </c>
      <c r="D22" s="14">
        <v>25119</v>
      </c>
      <c r="E22" s="50">
        <f t="shared" si="0"/>
        <v>8.9003297008952067E-3</v>
      </c>
      <c r="F22" s="48"/>
    </row>
    <row r="23" spans="1:6" x14ac:dyDescent="0.2">
      <c r="A23" s="12">
        <v>18</v>
      </c>
      <c r="B23" s="12">
        <v>18</v>
      </c>
      <c r="C23" s="12" t="s">
        <v>40</v>
      </c>
      <c r="D23" s="14">
        <v>15334</v>
      </c>
      <c r="E23" s="50">
        <f t="shared" si="0"/>
        <v>5.4332439839773518E-3</v>
      </c>
      <c r="F23" s="48"/>
    </row>
    <row r="24" spans="1:6" x14ac:dyDescent="0.2">
      <c r="A24" s="12">
        <v>19</v>
      </c>
      <c r="B24" s="12">
        <v>19</v>
      </c>
      <c r="C24" s="12" t="s">
        <v>41</v>
      </c>
      <c r="D24" s="14">
        <v>5453</v>
      </c>
      <c r="E24" s="50">
        <f t="shared" si="0"/>
        <v>1.9321429140882025E-3</v>
      </c>
      <c r="F24" s="48"/>
    </row>
    <row r="25" spans="1:6" x14ac:dyDescent="0.2">
      <c r="A25" s="12">
        <v>20</v>
      </c>
      <c r="B25" s="12">
        <v>20</v>
      </c>
      <c r="C25" s="12" t="s">
        <v>42</v>
      </c>
      <c r="D25" s="14">
        <v>102199</v>
      </c>
      <c r="E25" s="50">
        <f t="shared" si="0"/>
        <v>3.6211823524096867E-2</v>
      </c>
      <c r="F25" s="48"/>
    </row>
    <row r="26" spans="1:6" x14ac:dyDescent="0.2">
      <c r="A26" s="12">
        <v>21</v>
      </c>
      <c r="B26" s="12">
        <v>21</v>
      </c>
      <c r="C26" s="12" t="s">
        <v>43</v>
      </c>
      <c r="D26" s="14">
        <v>58469</v>
      </c>
      <c r="E26" s="50">
        <f t="shared" si="0"/>
        <v>2.0717121592485441E-2</v>
      </c>
      <c r="F26" s="48"/>
    </row>
    <row r="27" spans="1:6" x14ac:dyDescent="0.2">
      <c r="A27" s="12">
        <v>22</v>
      </c>
      <c r="B27" s="12">
        <v>22</v>
      </c>
      <c r="C27" s="12" t="s">
        <v>44</v>
      </c>
      <c r="D27" s="14">
        <v>19036</v>
      </c>
      <c r="E27" s="50">
        <f t="shared" si="0"/>
        <v>6.7449610329328854E-3</v>
      </c>
      <c r="F27" s="48"/>
    </row>
    <row r="28" spans="1:6" x14ac:dyDescent="0.2">
      <c r="A28" s="12">
        <v>23</v>
      </c>
      <c r="B28" s="12">
        <v>23</v>
      </c>
      <c r="C28" s="12" t="s">
        <v>45</v>
      </c>
      <c r="D28" s="14">
        <v>15301</v>
      </c>
      <c r="E28" s="50">
        <f t="shared" si="0"/>
        <v>5.4215512063934693E-3</v>
      </c>
      <c r="F28" s="48"/>
    </row>
    <row r="29" spans="1:6" x14ac:dyDescent="0.2">
      <c r="A29" s="12">
        <v>24</v>
      </c>
      <c r="B29" s="12">
        <v>24</v>
      </c>
      <c r="C29" s="12" t="s">
        <v>46</v>
      </c>
      <c r="D29" s="14">
        <v>97943</v>
      </c>
      <c r="E29" s="50">
        <f t="shared" si="0"/>
        <v>3.4703809542369485E-2</v>
      </c>
      <c r="F29" s="48"/>
    </row>
    <row r="30" spans="1:6" x14ac:dyDescent="0.2">
      <c r="A30" s="12">
        <v>25</v>
      </c>
      <c r="B30" s="12">
        <v>25</v>
      </c>
      <c r="C30" s="12" t="s">
        <v>47</v>
      </c>
      <c r="D30" s="14">
        <v>31107</v>
      </c>
      <c r="E30" s="50">
        <f t="shared" si="0"/>
        <v>1.1022037342479684E-2</v>
      </c>
      <c r="F30" s="48"/>
    </row>
    <row r="31" spans="1:6" x14ac:dyDescent="0.2">
      <c r="A31" s="12">
        <v>26</v>
      </c>
      <c r="B31" s="12">
        <v>26</v>
      </c>
      <c r="C31" s="12" t="s">
        <v>48</v>
      </c>
      <c r="D31" s="14">
        <v>9382</v>
      </c>
      <c r="E31" s="50">
        <f t="shared" si="0"/>
        <v>3.3242920997571092E-3</v>
      </c>
      <c r="F31" s="48"/>
    </row>
    <row r="32" spans="1:6" x14ac:dyDescent="0.2">
      <c r="A32" s="12">
        <v>27</v>
      </c>
      <c r="B32" s="12">
        <v>27</v>
      </c>
      <c r="C32" s="12" t="s">
        <v>49</v>
      </c>
      <c r="D32" s="14">
        <v>10215</v>
      </c>
      <c r="E32" s="50">
        <f t="shared" si="0"/>
        <v>3.6194461521017766E-3</v>
      </c>
      <c r="F32" s="48"/>
    </row>
    <row r="33" spans="1:6" x14ac:dyDescent="0.2">
      <c r="A33" s="12">
        <v>28</v>
      </c>
      <c r="B33" s="12">
        <v>28</v>
      </c>
      <c r="C33" s="12" t="s">
        <v>50</v>
      </c>
      <c r="D33" s="14">
        <v>911908</v>
      </c>
      <c r="E33" s="50">
        <f t="shared" si="0"/>
        <v>0.32311325518069772</v>
      </c>
      <c r="F33" s="48"/>
    </row>
    <row r="34" spans="1:6" x14ac:dyDescent="0.2">
      <c r="A34" s="12">
        <v>29</v>
      </c>
      <c r="B34" s="12">
        <v>29</v>
      </c>
      <c r="C34" s="12" t="s">
        <v>51</v>
      </c>
      <c r="D34" s="14">
        <v>18468</v>
      </c>
      <c r="E34" s="50">
        <f t="shared" si="0"/>
        <v>6.5437035278527273E-3</v>
      </c>
      <c r="F34" s="48"/>
    </row>
    <row r="35" spans="1:6" x14ac:dyDescent="0.2">
      <c r="A35" s="12">
        <v>30</v>
      </c>
      <c r="B35" s="12">
        <v>30</v>
      </c>
      <c r="C35" s="12" t="s">
        <v>52</v>
      </c>
      <c r="D35" s="14">
        <v>4779</v>
      </c>
      <c r="E35" s="50">
        <f t="shared" si="0"/>
        <v>1.693326790102241E-3</v>
      </c>
      <c r="F35" s="48"/>
    </row>
    <row r="36" spans="1:6" x14ac:dyDescent="0.2">
      <c r="A36" s="12">
        <v>31</v>
      </c>
      <c r="B36" s="12">
        <v>34</v>
      </c>
      <c r="C36" s="12" t="s">
        <v>53</v>
      </c>
      <c r="D36" s="14">
        <v>14945</v>
      </c>
      <c r="E36" s="50">
        <f t="shared" si="0"/>
        <v>5.2954109391249197E-3</v>
      </c>
      <c r="F36" s="48"/>
    </row>
    <row r="37" spans="1:6" x14ac:dyDescent="0.2">
      <c r="A37" s="12">
        <v>32</v>
      </c>
      <c r="B37" s="12">
        <v>31</v>
      </c>
      <c r="C37" s="12" t="s">
        <v>54</v>
      </c>
      <c r="D37" s="14">
        <v>12163</v>
      </c>
      <c r="E37" s="50">
        <f t="shared" si="0"/>
        <v>4.3096743561442889E-3</v>
      </c>
      <c r="F37" s="48"/>
    </row>
    <row r="38" spans="1:6" x14ac:dyDescent="0.2">
      <c r="A38" s="12">
        <v>33</v>
      </c>
      <c r="B38" s="12">
        <v>32</v>
      </c>
      <c r="C38" s="12" t="s">
        <v>55</v>
      </c>
      <c r="D38" s="14">
        <v>39880</v>
      </c>
      <c r="E38" s="50">
        <f t="shared" si="0"/>
        <v>1.4130544546825144E-2</v>
      </c>
      <c r="F38" s="48"/>
    </row>
    <row r="39" spans="1:6" x14ac:dyDescent="0.2">
      <c r="A39" s="12">
        <v>34</v>
      </c>
      <c r="B39" s="12">
        <v>33</v>
      </c>
      <c r="C39" s="12" t="s">
        <v>56</v>
      </c>
      <c r="D39" s="14">
        <v>10785</v>
      </c>
      <c r="E39" s="50">
        <f t="shared" si="0"/>
        <v>3.8214123103688363E-3</v>
      </c>
      <c r="F39" s="48"/>
    </row>
    <row r="40" spans="1:6" x14ac:dyDescent="0.2">
      <c r="A40" s="12">
        <v>35</v>
      </c>
      <c r="B40" s="12">
        <v>35</v>
      </c>
      <c r="C40" s="12" t="s">
        <v>57</v>
      </c>
      <c r="D40" s="14">
        <v>332072</v>
      </c>
      <c r="E40" s="50">
        <f t="shared" si="0"/>
        <v>0.11766194054045435</v>
      </c>
      <c r="F40" s="48"/>
    </row>
    <row r="41" spans="1:6" x14ac:dyDescent="0.2">
      <c r="A41" s="12">
        <v>36</v>
      </c>
      <c r="B41" s="12">
        <v>36</v>
      </c>
      <c r="C41" s="12" t="s">
        <v>58</v>
      </c>
      <c r="D41" s="14">
        <v>29184</v>
      </c>
      <c r="E41" s="50">
        <f t="shared" si="0"/>
        <v>1.0340667303273446E-2</v>
      </c>
      <c r="F41" s="48"/>
    </row>
    <row r="42" spans="1:6" x14ac:dyDescent="0.2">
      <c r="A42" s="12">
        <v>37</v>
      </c>
      <c r="B42" s="12">
        <v>37</v>
      </c>
      <c r="C42" s="12" t="s">
        <v>59</v>
      </c>
      <c r="D42" s="14">
        <v>95037</v>
      </c>
      <c r="E42" s="50">
        <f t="shared" si="0"/>
        <v>3.3674136461800938E-2</v>
      </c>
      <c r="F42" s="48"/>
    </row>
    <row r="43" spans="1:6" x14ac:dyDescent="0.2">
      <c r="A43" s="12">
        <v>38</v>
      </c>
      <c r="B43" s="12">
        <v>38</v>
      </c>
      <c r="C43" s="12" t="s">
        <v>60</v>
      </c>
      <c r="D43" s="14">
        <v>14348</v>
      </c>
      <c r="E43" s="50">
        <f t="shared" si="0"/>
        <v>5.083877962834684E-3</v>
      </c>
      <c r="F43" s="48"/>
    </row>
    <row r="44" spans="1:6" x14ac:dyDescent="0.2">
      <c r="A44" s="12">
        <v>39</v>
      </c>
      <c r="B44" s="12">
        <v>39</v>
      </c>
      <c r="C44" s="12" t="s">
        <v>105</v>
      </c>
      <c r="D44" s="14">
        <v>13603</v>
      </c>
      <c r="E44" s="50">
        <f t="shared" si="0"/>
        <v>4.8199046507137024E-3</v>
      </c>
      <c r="F44" s="48"/>
    </row>
    <row r="45" spans="1:6" x14ac:dyDescent="0.2">
      <c r="A45" s="12">
        <v>40</v>
      </c>
      <c r="B45" s="12">
        <v>40</v>
      </c>
      <c r="C45" s="12" t="s">
        <v>61</v>
      </c>
      <c r="D45" s="14">
        <v>36968</v>
      </c>
      <c r="E45" s="50">
        <f t="shared" si="0"/>
        <v>1.3098745506695887E-2</v>
      </c>
      <c r="F45" s="48"/>
    </row>
    <row r="46" spans="1:6" x14ac:dyDescent="0.2">
      <c r="A46" s="12">
        <v>41</v>
      </c>
      <c r="B46" s="12">
        <v>12</v>
      </c>
      <c r="C46" s="12" t="s">
        <v>62</v>
      </c>
      <c r="D46" s="14">
        <v>20300</v>
      </c>
      <c r="E46" s="50">
        <f t="shared" si="0"/>
        <v>7.1928298470549257E-3</v>
      </c>
      <c r="F46" s="48"/>
    </row>
    <row r="47" spans="1:6" x14ac:dyDescent="0.2">
      <c r="A47" s="12">
        <v>42</v>
      </c>
      <c r="B47" s="12">
        <v>41</v>
      </c>
      <c r="C47" s="12" t="s">
        <v>63</v>
      </c>
      <c r="D47" s="14">
        <v>18208</v>
      </c>
      <c r="E47" s="50">
        <f t="shared" si="0"/>
        <v>6.4515786135554724E-3</v>
      </c>
      <c r="F47" s="48"/>
    </row>
    <row r="48" spans="1:6" x14ac:dyDescent="0.2">
      <c r="A48" s="12">
        <v>43</v>
      </c>
      <c r="B48" s="12">
        <v>42</v>
      </c>
      <c r="C48" s="12" t="s">
        <v>64</v>
      </c>
      <c r="D48" s="14">
        <v>13448</v>
      </c>
      <c r="E48" s="50">
        <f t="shared" si="0"/>
        <v>4.7649840287288005E-3</v>
      </c>
      <c r="F48" s="48"/>
    </row>
    <row r="49" spans="1:6" x14ac:dyDescent="0.2">
      <c r="A49" s="12">
        <v>44</v>
      </c>
      <c r="B49" s="12">
        <v>43</v>
      </c>
      <c r="C49" s="12" t="s">
        <v>65</v>
      </c>
      <c r="D49" s="14">
        <v>7966</v>
      </c>
      <c r="E49" s="50">
        <f t="shared" si="0"/>
        <v>2.8225656434305193E-3</v>
      </c>
      <c r="F49" s="48"/>
    </row>
    <row r="50" spans="1:6" x14ac:dyDescent="0.2">
      <c r="A50" s="12">
        <v>45</v>
      </c>
      <c r="B50" s="12">
        <v>44</v>
      </c>
      <c r="C50" s="12" t="s">
        <v>66</v>
      </c>
      <c r="D50" s="14">
        <v>7557</v>
      </c>
      <c r="E50" s="50">
        <f t="shared" si="0"/>
        <v>2.6776460667090676E-3</v>
      </c>
      <c r="F50" s="48"/>
    </row>
    <row r="51" spans="1:6" x14ac:dyDescent="0.2">
      <c r="A51" s="12">
        <v>46</v>
      </c>
      <c r="B51" s="12">
        <v>45</v>
      </c>
      <c r="C51" s="12" t="s">
        <v>67</v>
      </c>
      <c r="D51" s="14">
        <v>14188</v>
      </c>
      <c r="E51" s="50">
        <f t="shared" si="0"/>
        <v>5.0271857078825269E-3</v>
      </c>
      <c r="F51" s="48"/>
    </row>
    <row r="52" spans="1:6" x14ac:dyDescent="0.2">
      <c r="A52" s="12">
        <v>47</v>
      </c>
      <c r="B52" s="12">
        <v>56</v>
      </c>
      <c r="C52" s="12" t="s">
        <v>68</v>
      </c>
      <c r="D52" s="14">
        <v>17258</v>
      </c>
      <c r="E52" s="50">
        <f t="shared" si="0"/>
        <v>6.1149683497770399E-3</v>
      </c>
      <c r="F52" s="48"/>
    </row>
    <row r="53" spans="1:6" x14ac:dyDescent="0.2">
      <c r="A53" s="12">
        <v>48</v>
      </c>
      <c r="B53" s="12">
        <v>46</v>
      </c>
      <c r="C53" s="12" t="s">
        <v>69</v>
      </c>
      <c r="D53" s="14">
        <v>18206</v>
      </c>
      <c r="E53" s="50">
        <f t="shared" si="0"/>
        <v>6.4508699603685708E-3</v>
      </c>
      <c r="F53" s="48"/>
    </row>
    <row r="54" spans="1:6" x14ac:dyDescent="0.2">
      <c r="A54" s="12">
        <v>49</v>
      </c>
      <c r="B54" s="12">
        <v>47</v>
      </c>
      <c r="C54" s="12" t="s">
        <v>70</v>
      </c>
      <c r="D54" s="14">
        <v>9277</v>
      </c>
      <c r="E54" s="50">
        <f t="shared" si="0"/>
        <v>3.2870878074447562E-3</v>
      </c>
      <c r="F54" s="48"/>
    </row>
    <row r="55" spans="1:6" x14ac:dyDescent="0.2">
      <c r="A55" s="12">
        <v>50</v>
      </c>
      <c r="B55" s="12">
        <v>51</v>
      </c>
      <c r="C55" s="12" t="s">
        <v>71</v>
      </c>
      <c r="D55" s="14">
        <v>15458</v>
      </c>
      <c r="E55" s="50">
        <f t="shared" si="0"/>
        <v>5.4771804815652728E-3</v>
      </c>
      <c r="F55" s="48"/>
    </row>
    <row r="56" spans="1:6" x14ac:dyDescent="0.2">
      <c r="A56" s="12">
        <v>51</v>
      </c>
      <c r="B56" s="12">
        <v>48</v>
      </c>
      <c r="C56" s="12" t="s">
        <v>72</v>
      </c>
      <c r="D56" s="14">
        <v>5298</v>
      </c>
      <c r="E56" s="50">
        <f t="shared" si="0"/>
        <v>1.8772222921033003E-3</v>
      </c>
      <c r="F56" s="48"/>
    </row>
    <row r="57" spans="1:6" x14ac:dyDescent="0.2">
      <c r="A57" s="12">
        <v>52</v>
      </c>
      <c r="B57" s="12">
        <v>49</v>
      </c>
      <c r="C57" s="12" t="s">
        <v>73</v>
      </c>
      <c r="D57" s="14">
        <v>38389</v>
      </c>
      <c r="E57" s="50">
        <f t="shared" si="0"/>
        <v>1.3602243595989731E-2</v>
      </c>
      <c r="F57" s="48"/>
    </row>
    <row r="58" spans="1:6" x14ac:dyDescent="0.2">
      <c r="A58" s="12">
        <v>53</v>
      </c>
      <c r="B58" s="12">
        <v>50</v>
      </c>
      <c r="C58" s="12" t="s">
        <v>74</v>
      </c>
      <c r="D58" s="14">
        <v>52912</v>
      </c>
      <c r="E58" s="50">
        <f t="shared" si="0"/>
        <v>1.8748128712678336E-2</v>
      </c>
      <c r="F58" s="48"/>
    </row>
    <row r="59" spans="1:6" x14ac:dyDescent="0.2">
      <c r="A59" s="12">
        <v>54</v>
      </c>
      <c r="B59" s="12">
        <v>55</v>
      </c>
      <c r="C59" s="12" t="s">
        <v>75</v>
      </c>
      <c r="D59" s="14">
        <v>27386</v>
      </c>
      <c r="E59" s="50">
        <f t="shared" si="0"/>
        <v>9.7035880882485812E-3</v>
      </c>
      <c r="F59" s="48"/>
    </row>
    <row r="60" spans="1:6" x14ac:dyDescent="0.2">
      <c r="A60" s="12">
        <v>55</v>
      </c>
      <c r="B60" s="12">
        <v>52</v>
      </c>
      <c r="C60" s="12" t="s">
        <v>76</v>
      </c>
      <c r="D60" s="14">
        <v>10304</v>
      </c>
      <c r="E60" s="50">
        <f t="shared" si="0"/>
        <v>3.650981218918914E-3</v>
      </c>
      <c r="F60" s="48"/>
    </row>
    <row r="61" spans="1:6" x14ac:dyDescent="0.2">
      <c r="A61" s="12">
        <v>56</v>
      </c>
      <c r="B61" s="12">
        <v>54</v>
      </c>
      <c r="C61" s="12" t="s">
        <v>77</v>
      </c>
      <c r="D61" s="14">
        <v>49741</v>
      </c>
      <c r="E61" s="50">
        <f t="shared" si="0"/>
        <v>1.7624559084845275E-2</v>
      </c>
      <c r="F61" s="48"/>
    </row>
    <row r="62" spans="1:6" x14ac:dyDescent="0.2">
      <c r="A62" s="12">
        <v>57</v>
      </c>
      <c r="B62" s="12">
        <v>58</v>
      </c>
      <c r="C62" s="12" t="s">
        <v>78</v>
      </c>
      <c r="D62" s="14">
        <v>20959</v>
      </c>
      <c r="E62" s="50">
        <f t="shared" si="0"/>
        <v>7.4263310721391232E-3</v>
      </c>
      <c r="F62" s="48"/>
    </row>
    <row r="63" spans="1:6" x14ac:dyDescent="0.2">
      <c r="A63" s="12">
        <v>58</v>
      </c>
      <c r="B63" s="12">
        <v>57</v>
      </c>
      <c r="C63" s="12" t="s">
        <v>79</v>
      </c>
      <c r="D63" s="14">
        <v>28996</v>
      </c>
      <c r="E63" s="50">
        <f t="shared" si="0"/>
        <v>1.0274053903704661E-2</v>
      </c>
      <c r="F63" s="48"/>
    </row>
    <row r="64" spans="1:6" x14ac:dyDescent="0.2">
      <c r="A64" s="12">
        <v>59</v>
      </c>
      <c r="B64" s="12"/>
      <c r="C64" s="12" t="s">
        <v>81</v>
      </c>
      <c r="D64" s="14">
        <v>0</v>
      </c>
      <c r="E64" s="50">
        <v>0</v>
      </c>
      <c r="F64" s="48"/>
    </row>
    <row r="65" spans="1:6" ht="19.5" customHeight="1" thickBot="1" x14ac:dyDescent="0.25">
      <c r="A65" s="51"/>
      <c r="B65" s="51"/>
      <c r="C65" s="51" t="s">
        <v>19</v>
      </c>
      <c r="D65" s="52">
        <f>SUM(D6:D64)</f>
        <v>2822255</v>
      </c>
      <c r="E65" s="53">
        <f>SUM(E6:E64)</f>
        <v>1.0000000000000002</v>
      </c>
    </row>
    <row r="66" spans="1:6" ht="13.5" thickTop="1" x14ac:dyDescent="0.2">
      <c r="A66" s="12"/>
      <c r="B66" s="12"/>
      <c r="C66" s="12"/>
      <c r="D66" s="48"/>
      <c r="E66" s="48"/>
    </row>
    <row r="67" spans="1:6" x14ac:dyDescent="0.2">
      <c r="F67" s="48"/>
    </row>
  </sheetData>
  <mergeCells count="1">
    <mergeCell ref="A3:C5"/>
  </mergeCells>
  <printOptions horizontalCentered="1"/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289A-6603-4FA2-A03C-E8A6007DE5DC}">
  <dimension ref="A1:E67"/>
  <sheetViews>
    <sheetView workbookViewId="0">
      <selection activeCell="A4" sqref="A4:E66"/>
    </sheetView>
  </sheetViews>
  <sheetFormatPr baseColWidth="10" defaultColWidth="0.140625" defaultRowHeight="12.75" x14ac:dyDescent="0.2"/>
  <cols>
    <col min="1" max="1" width="3" style="3" bestFit="1" customWidth="1"/>
    <col min="2" max="2" width="26.5703125" style="3" bestFit="1" customWidth="1"/>
    <col min="3" max="3" width="11.85546875" style="5" customWidth="1"/>
    <col min="4" max="4" width="17.5703125" style="3" customWidth="1"/>
    <col min="5" max="5" width="16.85546875" style="3" customWidth="1"/>
    <col min="6" max="237" width="0.140625" style="12"/>
    <col min="238" max="238" width="0" style="12" hidden="1" customWidth="1"/>
    <col min="239" max="16384" width="0.140625" style="12"/>
  </cols>
  <sheetData>
    <row r="1" spans="1:5" x14ac:dyDescent="0.2">
      <c r="A1" s="11" t="s">
        <v>242</v>
      </c>
    </row>
    <row r="4" spans="1:5" s="11" customFormat="1" ht="32.25" customHeight="1" x14ac:dyDescent="0.2">
      <c r="A4" s="187" t="s">
        <v>21</v>
      </c>
      <c r="B4" s="187"/>
      <c r="C4" s="134" t="s">
        <v>176</v>
      </c>
      <c r="D4" s="139" t="s">
        <v>178</v>
      </c>
      <c r="E4" s="139" t="s">
        <v>177</v>
      </c>
    </row>
    <row r="5" spans="1:5" ht="12.75" customHeight="1" x14ac:dyDescent="0.2">
      <c r="A5" s="188"/>
      <c r="B5" s="188"/>
      <c r="C5" s="136"/>
      <c r="D5" s="138" t="s">
        <v>181</v>
      </c>
      <c r="E5" s="138" t="s">
        <v>182</v>
      </c>
    </row>
    <row r="6" spans="1:5" s="3" customFormat="1" ht="12.75" customHeight="1" thickBot="1" x14ac:dyDescent="0.25">
      <c r="A6" s="189"/>
      <c r="B6" s="189"/>
      <c r="C6" s="96" t="s">
        <v>115</v>
      </c>
      <c r="D6" s="96" t="s">
        <v>114</v>
      </c>
      <c r="E6" s="96" t="s">
        <v>113</v>
      </c>
    </row>
    <row r="7" spans="1:5" ht="13.5" thickTop="1" x14ac:dyDescent="0.2">
      <c r="A7" s="12">
        <v>1</v>
      </c>
      <c r="B7" s="12" t="s">
        <v>24</v>
      </c>
      <c r="C7" s="14">
        <v>18974</v>
      </c>
      <c r="D7" s="49">
        <f t="shared" ref="D7:D38" si="0">1/C7</f>
        <v>5.2703699799725939E-5</v>
      </c>
      <c r="E7" s="49">
        <f>+D7/$D$66</f>
        <v>1.3799419812311356E-2</v>
      </c>
    </row>
    <row r="8" spans="1:5" x14ac:dyDescent="0.2">
      <c r="A8" s="12">
        <v>2</v>
      </c>
      <c r="B8" s="12" t="s">
        <v>25</v>
      </c>
      <c r="C8" s="14">
        <v>7785</v>
      </c>
      <c r="D8" s="49">
        <f t="shared" si="0"/>
        <v>1.2845215157353886E-4</v>
      </c>
      <c r="E8" s="49">
        <f t="shared" ref="E8:E63" si="1">+D8/$D$66</f>
        <v>3.363265144750105E-2</v>
      </c>
    </row>
    <row r="9" spans="1:5" x14ac:dyDescent="0.2">
      <c r="A9" s="12">
        <v>3</v>
      </c>
      <c r="B9" s="12" t="s">
        <v>26</v>
      </c>
      <c r="C9" s="14">
        <v>48359</v>
      </c>
      <c r="D9" s="49">
        <f t="shared" si="0"/>
        <v>2.0678674083417771E-5</v>
      </c>
      <c r="E9" s="49">
        <f t="shared" si="1"/>
        <v>5.414301195616031E-3</v>
      </c>
    </row>
    <row r="10" spans="1:5" x14ac:dyDescent="0.2">
      <c r="A10" s="12">
        <v>4</v>
      </c>
      <c r="B10" s="12" t="s">
        <v>27</v>
      </c>
      <c r="C10" s="14">
        <v>4013</v>
      </c>
      <c r="D10" s="49">
        <f t="shared" si="0"/>
        <v>2.4919013207077E-4</v>
      </c>
      <c r="E10" s="49">
        <f t="shared" si="1"/>
        <v>6.5245500004683696E-2</v>
      </c>
    </row>
    <row r="11" spans="1:5" x14ac:dyDescent="0.2">
      <c r="A11" s="12">
        <v>5</v>
      </c>
      <c r="B11" s="12" t="s">
        <v>28</v>
      </c>
      <c r="C11" s="14">
        <v>32544</v>
      </c>
      <c r="D11" s="49">
        <f t="shared" si="0"/>
        <v>3.0727630285152411E-5</v>
      </c>
      <c r="E11" s="49">
        <f t="shared" si="1"/>
        <v>8.045421322480201E-3</v>
      </c>
    </row>
    <row r="12" spans="1:5" x14ac:dyDescent="0.2">
      <c r="A12" s="12">
        <v>6</v>
      </c>
      <c r="B12" s="12" t="s">
        <v>29</v>
      </c>
      <c r="C12" s="14">
        <v>18317</v>
      </c>
      <c r="D12" s="49">
        <f t="shared" si="0"/>
        <v>5.4594092919146145E-5</v>
      </c>
      <c r="E12" s="49">
        <f t="shared" si="1"/>
        <v>1.4294381804814961E-2</v>
      </c>
    </row>
    <row r="13" spans="1:5" x14ac:dyDescent="0.2">
      <c r="A13" s="12">
        <v>7</v>
      </c>
      <c r="B13" s="12" t="s">
        <v>30</v>
      </c>
      <c r="C13" s="14">
        <v>9579</v>
      </c>
      <c r="D13" s="49">
        <f t="shared" si="0"/>
        <v>1.0439503079653408E-4</v>
      </c>
      <c r="E13" s="49">
        <f t="shared" si="1"/>
        <v>2.7333770907067088E-2</v>
      </c>
    </row>
    <row r="14" spans="1:5" x14ac:dyDescent="0.2">
      <c r="A14" s="12">
        <v>8</v>
      </c>
      <c r="B14" s="12" t="s">
        <v>31</v>
      </c>
      <c r="C14" s="14">
        <v>19840</v>
      </c>
      <c r="D14" s="49">
        <f t="shared" si="0"/>
        <v>5.0403225806451613E-5</v>
      </c>
      <c r="E14" s="49">
        <f t="shared" si="1"/>
        <v>1.3197086266068329E-2</v>
      </c>
    </row>
    <row r="15" spans="1:5" x14ac:dyDescent="0.2">
      <c r="A15" s="12">
        <v>9</v>
      </c>
      <c r="B15" s="12" t="s">
        <v>32</v>
      </c>
      <c r="C15" s="14">
        <v>22075</v>
      </c>
      <c r="D15" s="49">
        <f t="shared" si="0"/>
        <v>4.5300113250283124E-5</v>
      </c>
      <c r="E15" s="49">
        <f t="shared" si="1"/>
        <v>1.1860937328144763E-2</v>
      </c>
    </row>
    <row r="16" spans="1:5" x14ac:dyDescent="0.2">
      <c r="A16" s="12">
        <v>10</v>
      </c>
      <c r="B16" s="12" t="s">
        <v>33</v>
      </c>
      <c r="C16" s="14">
        <v>5050</v>
      </c>
      <c r="D16" s="49">
        <f t="shared" si="0"/>
        <v>1.9801980198019803E-4</v>
      </c>
      <c r="E16" s="49">
        <f t="shared" si="1"/>
        <v>5.1847562676989242E-2</v>
      </c>
    </row>
    <row r="17" spans="1:5" x14ac:dyDescent="0.2">
      <c r="A17" s="12">
        <v>11</v>
      </c>
      <c r="B17" s="12" t="s">
        <v>34</v>
      </c>
      <c r="C17" s="14">
        <v>30320</v>
      </c>
      <c r="D17" s="49">
        <f t="shared" si="0"/>
        <v>3.2981530343007914E-5</v>
      </c>
      <c r="E17" s="49">
        <f t="shared" si="1"/>
        <v>8.6355604062927326E-3</v>
      </c>
    </row>
    <row r="18" spans="1:5" x14ac:dyDescent="0.2">
      <c r="A18" s="12">
        <v>12</v>
      </c>
      <c r="B18" s="12" t="s">
        <v>35</v>
      </c>
      <c r="C18" s="14">
        <v>48106</v>
      </c>
      <c r="D18" s="49">
        <f t="shared" si="0"/>
        <v>2.0787427763688521E-5</v>
      </c>
      <c r="E18" s="49">
        <f t="shared" si="1"/>
        <v>5.4427761925496957E-3</v>
      </c>
    </row>
    <row r="19" spans="1:5" x14ac:dyDescent="0.2">
      <c r="A19" s="12">
        <v>13</v>
      </c>
      <c r="B19" s="12" t="s">
        <v>36</v>
      </c>
      <c r="C19" s="14">
        <v>179371</v>
      </c>
      <c r="D19" s="49">
        <f t="shared" si="0"/>
        <v>5.5750372133733994E-6</v>
      </c>
      <c r="E19" s="49">
        <f t="shared" si="1"/>
        <v>1.4597130613019701E-3</v>
      </c>
    </row>
    <row r="20" spans="1:5" x14ac:dyDescent="0.2">
      <c r="A20" s="12">
        <v>14</v>
      </c>
      <c r="B20" s="12" t="s">
        <v>37</v>
      </c>
      <c r="C20" s="14">
        <v>15660</v>
      </c>
      <c r="D20" s="49">
        <f t="shared" si="0"/>
        <v>6.3856960408684553E-5</v>
      </c>
      <c r="E20" s="49">
        <f t="shared" si="1"/>
        <v>1.6719680173614027E-2</v>
      </c>
    </row>
    <row r="21" spans="1:5" x14ac:dyDescent="0.2">
      <c r="A21" s="12">
        <v>15</v>
      </c>
      <c r="B21" s="12" t="s">
        <v>38</v>
      </c>
      <c r="C21" s="14">
        <v>21814</v>
      </c>
      <c r="D21" s="49">
        <f t="shared" si="0"/>
        <v>4.584211973961676E-5</v>
      </c>
      <c r="E21" s="49">
        <f t="shared" si="1"/>
        <v>1.2002850991051419E-2</v>
      </c>
    </row>
    <row r="22" spans="1:5" x14ac:dyDescent="0.2">
      <c r="A22" s="12">
        <v>16</v>
      </c>
      <c r="B22" s="12" t="s">
        <v>104</v>
      </c>
      <c r="C22" s="14">
        <v>40899</v>
      </c>
      <c r="D22" s="49">
        <f t="shared" si="0"/>
        <v>2.4450475561749676E-5</v>
      </c>
      <c r="E22" s="49">
        <f t="shared" si="1"/>
        <v>6.4018726990585509E-3</v>
      </c>
    </row>
    <row r="23" spans="1:5" x14ac:dyDescent="0.2">
      <c r="A23" s="12">
        <v>17</v>
      </c>
      <c r="B23" s="12" t="s">
        <v>39</v>
      </c>
      <c r="C23" s="14">
        <v>25119</v>
      </c>
      <c r="D23" s="49">
        <f t="shared" si="0"/>
        <v>3.981050201043035E-5</v>
      </c>
      <c r="E23" s="49">
        <f t="shared" si="1"/>
        <v>1.0423591365850377E-2</v>
      </c>
    </row>
    <row r="24" spans="1:5" x14ac:dyDescent="0.2">
      <c r="A24" s="12">
        <v>18</v>
      </c>
      <c r="B24" s="12" t="s">
        <v>40</v>
      </c>
      <c r="C24" s="14">
        <v>15334</v>
      </c>
      <c r="D24" s="49">
        <f t="shared" si="0"/>
        <v>6.521455588887439E-5</v>
      </c>
      <c r="E24" s="49">
        <f t="shared" si="1"/>
        <v>1.7075139658197184E-2</v>
      </c>
    </row>
    <row r="25" spans="1:5" x14ac:dyDescent="0.2">
      <c r="A25" s="12">
        <v>19</v>
      </c>
      <c r="B25" s="12" t="s">
        <v>41</v>
      </c>
      <c r="C25" s="14">
        <v>5453</v>
      </c>
      <c r="D25" s="49">
        <f t="shared" si="0"/>
        <v>1.8338529249954154E-4</v>
      </c>
      <c r="E25" s="49">
        <f t="shared" si="1"/>
        <v>4.801580625688532E-2</v>
      </c>
    </row>
    <row r="26" spans="1:5" x14ac:dyDescent="0.2">
      <c r="A26" s="12">
        <v>20</v>
      </c>
      <c r="B26" s="12" t="s">
        <v>42</v>
      </c>
      <c r="C26" s="14">
        <v>102199</v>
      </c>
      <c r="D26" s="49">
        <f t="shared" si="0"/>
        <v>9.7848315541247965E-6</v>
      </c>
      <c r="E26" s="49">
        <f t="shared" si="1"/>
        <v>2.5619643197956504E-3</v>
      </c>
    </row>
    <row r="27" spans="1:5" x14ac:dyDescent="0.2">
      <c r="A27" s="12">
        <v>21</v>
      </c>
      <c r="B27" s="12" t="s">
        <v>43</v>
      </c>
      <c r="C27" s="14">
        <v>58469</v>
      </c>
      <c r="D27" s="49">
        <f t="shared" si="0"/>
        <v>1.7103080264755683E-5</v>
      </c>
      <c r="E27" s="49">
        <f t="shared" si="1"/>
        <v>4.4781027812823152E-3</v>
      </c>
    </row>
    <row r="28" spans="1:5" x14ac:dyDescent="0.2">
      <c r="A28" s="12">
        <v>22</v>
      </c>
      <c r="B28" s="12" t="s">
        <v>44</v>
      </c>
      <c r="C28" s="14">
        <v>19036</v>
      </c>
      <c r="D28" s="49">
        <f t="shared" si="0"/>
        <v>5.2532044547173775E-5</v>
      </c>
      <c r="E28" s="49">
        <f t="shared" si="1"/>
        <v>1.3754475284660414E-2</v>
      </c>
    </row>
    <row r="29" spans="1:5" x14ac:dyDescent="0.2">
      <c r="A29" s="12">
        <v>23</v>
      </c>
      <c r="B29" s="12" t="s">
        <v>45</v>
      </c>
      <c r="C29" s="14">
        <v>15301</v>
      </c>
      <c r="D29" s="49">
        <f t="shared" si="0"/>
        <v>6.5355205542121436E-5</v>
      </c>
      <c r="E29" s="49">
        <f t="shared" si="1"/>
        <v>1.7111965983843912E-2</v>
      </c>
    </row>
    <row r="30" spans="1:5" x14ac:dyDescent="0.2">
      <c r="A30" s="12">
        <v>24</v>
      </c>
      <c r="B30" s="12" t="s">
        <v>46</v>
      </c>
      <c r="C30" s="14">
        <v>97943</v>
      </c>
      <c r="D30" s="49">
        <f t="shared" si="0"/>
        <v>1.0210020113739623E-5</v>
      </c>
      <c r="E30" s="49">
        <f t="shared" si="1"/>
        <v>2.6732915217912013E-3</v>
      </c>
    </row>
    <row r="31" spans="1:5" x14ac:dyDescent="0.2">
      <c r="A31" s="12">
        <v>25</v>
      </c>
      <c r="B31" s="12" t="s">
        <v>47</v>
      </c>
      <c r="C31" s="14">
        <v>31107</v>
      </c>
      <c r="D31" s="49">
        <f t="shared" si="0"/>
        <v>3.2147105153180958E-5</v>
      </c>
      <c r="E31" s="49">
        <f t="shared" si="1"/>
        <v>8.4170826990322325E-3</v>
      </c>
    </row>
    <row r="32" spans="1:5" x14ac:dyDescent="0.2">
      <c r="A32" s="12">
        <v>26</v>
      </c>
      <c r="B32" s="12" t="s">
        <v>48</v>
      </c>
      <c r="C32" s="14">
        <v>9382</v>
      </c>
      <c r="D32" s="49">
        <f t="shared" si="0"/>
        <v>1.0658708164570453E-4</v>
      </c>
      <c r="E32" s="49">
        <f t="shared" si="1"/>
        <v>2.7907716000724326E-2</v>
      </c>
    </row>
    <row r="33" spans="1:5" x14ac:dyDescent="0.2">
      <c r="A33" s="12">
        <v>27</v>
      </c>
      <c r="B33" s="12" t="s">
        <v>49</v>
      </c>
      <c r="C33" s="14">
        <v>10215</v>
      </c>
      <c r="D33" s="49">
        <f t="shared" si="0"/>
        <v>9.7895252080274105E-5</v>
      </c>
      <c r="E33" s="49">
        <f t="shared" si="1"/>
        <v>2.5631932600958949E-2</v>
      </c>
    </row>
    <row r="34" spans="1:5" x14ac:dyDescent="0.2">
      <c r="A34" s="12">
        <v>28</v>
      </c>
      <c r="B34" s="12" t="s">
        <v>50</v>
      </c>
      <c r="C34" s="14">
        <v>911908</v>
      </c>
      <c r="D34" s="49">
        <f t="shared" si="0"/>
        <v>1.0966018501866415E-6</v>
      </c>
      <c r="E34" s="49">
        <f t="shared" si="1"/>
        <v>2.8712347245423401E-4</v>
      </c>
    </row>
    <row r="35" spans="1:5" x14ac:dyDescent="0.2">
      <c r="A35" s="12">
        <v>29</v>
      </c>
      <c r="B35" s="12" t="s">
        <v>51</v>
      </c>
      <c r="C35" s="14">
        <v>18468</v>
      </c>
      <c r="D35" s="49">
        <f t="shared" si="0"/>
        <v>5.4147714966428416E-5</v>
      </c>
      <c r="E35" s="49">
        <f t="shared" si="1"/>
        <v>1.417750657996511E-2</v>
      </c>
    </row>
    <row r="36" spans="1:5" x14ac:dyDescent="0.2">
      <c r="A36" s="12">
        <v>30</v>
      </c>
      <c r="B36" s="12" t="s">
        <v>52</v>
      </c>
      <c r="C36" s="14">
        <v>4779</v>
      </c>
      <c r="D36" s="49">
        <f t="shared" si="0"/>
        <v>2.0924879681941829E-4</v>
      </c>
      <c r="E36" s="49">
        <f t="shared" si="1"/>
        <v>5.4787652546305854E-2</v>
      </c>
    </row>
    <row r="37" spans="1:5" x14ac:dyDescent="0.2">
      <c r="A37" s="12">
        <v>31</v>
      </c>
      <c r="B37" s="12" t="s">
        <v>53</v>
      </c>
      <c r="C37" s="14">
        <v>14945</v>
      </c>
      <c r="D37" s="49">
        <f t="shared" si="0"/>
        <v>6.6912010705921717E-5</v>
      </c>
      <c r="E37" s="49">
        <f t="shared" si="1"/>
        <v>1.7519584578039187E-2</v>
      </c>
    </row>
    <row r="38" spans="1:5" x14ac:dyDescent="0.2">
      <c r="A38" s="12">
        <v>32</v>
      </c>
      <c r="B38" s="12" t="s">
        <v>54</v>
      </c>
      <c r="C38" s="14">
        <v>12163</v>
      </c>
      <c r="D38" s="49">
        <f t="shared" si="0"/>
        <v>8.221655841486475E-5</v>
      </c>
      <c r="E38" s="49">
        <f t="shared" si="1"/>
        <v>2.1526777235780288E-2</v>
      </c>
    </row>
    <row r="39" spans="1:5" x14ac:dyDescent="0.2">
      <c r="A39" s="12">
        <v>33</v>
      </c>
      <c r="B39" s="12" t="s">
        <v>55</v>
      </c>
      <c r="C39" s="14">
        <v>39880</v>
      </c>
      <c r="D39" s="49">
        <f t="shared" ref="D39:D63" si="2">1/C39</f>
        <v>2.5075225677031092E-5</v>
      </c>
      <c r="E39" s="49">
        <f t="shared" si="1"/>
        <v>6.5654511413940735E-3</v>
      </c>
    </row>
    <row r="40" spans="1:5" x14ac:dyDescent="0.2">
      <c r="A40" s="12">
        <v>34</v>
      </c>
      <c r="B40" s="12" t="s">
        <v>56</v>
      </c>
      <c r="C40" s="14">
        <v>10785</v>
      </c>
      <c r="D40" s="49">
        <f t="shared" si="2"/>
        <v>9.2721372276309696E-5</v>
      </c>
      <c r="E40" s="49">
        <f t="shared" si="1"/>
        <v>2.4277254660991718E-2</v>
      </c>
    </row>
    <row r="41" spans="1:5" x14ac:dyDescent="0.2">
      <c r="A41" s="12">
        <v>35</v>
      </c>
      <c r="B41" s="12" t="s">
        <v>57</v>
      </c>
      <c r="C41" s="14">
        <v>332072</v>
      </c>
      <c r="D41" s="49">
        <f t="shared" si="2"/>
        <v>3.0113951191307911E-6</v>
      </c>
      <c r="E41" s="49">
        <f t="shared" si="1"/>
        <v>7.8847416078078143E-4</v>
      </c>
    </row>
    <row r="42" spans="1:5" x14ac:dyDescent="0.2">
      <c r="A42" s="12">
        <v>36</v>
      </c>
      <c r="B42" s="12" t="s">
        <v>58</v>
      </c>
      <c r="C42" s="14">
        <v>29184</v>
      </c>
      <c r="D42" s="49">
        <f t="shared" si="2"/>
        <v>3.4265350877192981E-5</v>
      </c>
      <c r="E42" s="49">
        <f t="shared" si="1"/>
        <v>8.9717033826341702E-3</v>
      </c>
    </row>
    <row r="43" spans="1:5" x14ac:dyDescent="0.2">
      <c r="A43" s="12">
        <v>37</v>
      </c>
      <c r="B43" s="12" t="s">
        <v>59</v>
      </c>
      <c r="C43" s="14">
        <v>95037</v>
      </c>
      <c r="D43" s="49">
        <f t="shared" si="2"/>
        <v>1.0522217662594568E-5</v>
      </c>
      <c r="E43" s="49">
        <f t="shared" si="1"/>
        <v>2.7550342657995902E-3</v>
      </c>
    </row>
    <row r="44" spans="1:5" x14ac:dyDescent="0.2">
      <c r="A44" s="12">
        <v>38</v>
      </c>
      <c r="B44" s="12" t="s">
        <v>60</v>
      </c>
      <c r="C44" s="14">
        <v>14348</v>
      </c>
      <c r="D44" s="49">
        <f t="shared" si="2"/>
        <v>6.9696124895455812E-5</v>
      </c>
      <c r="E44" s="49">
        <f t="shared" si="1"/>
        <v>1.8248549729495096E-2</v>
      </c>
    </row>
    <row r="45" spans="1:5" x14ac:dyDescent="0.2">
      <c r="A45" s="12">
        <v>39</v>
      </c>
      <c r="B45" s="12" t="s">
        <v>105</v>
      </c>
      <c r="C45" s="14">
        <v>13603</v>
      </c>
      <c r="D45" s="49">
        <f t="shared" si="2"/>
        <v>7.3513195618613538E-5</v>
      </c>
      <c r="E45" s="49">
        <f t="shared" si="1"/>
        <v>1.9247974087980273E-2</v>
      </c>
    </row>
    <row r="46" spans="1:5" x14ac:dyDescent="0.2">
      <c r="A46" s="12">
        <v>40</v>
      </c>
      <c r="B46" s="12" t="s">
        <v>61</v>
      </c>
      <c r="C46" s="14">
        <v>36968</v>
      </c>
      <c r="D46" s="49">
        <f t="shared" si="2"/>
        <v>2.7050421986582989E-5</v>
      </c>
      <c r="E46" s="49">
        <f t="shared" si="1"/>
        <v>7.0826171694112648E-3</v>
      </c>
    </row>
    <row r="47" spans="1:5" x14ac:dyDescent="0.2">
      <c r="A47" s="12">
        <v>41</v>
      </c>
      <c r="B47" s="12" t="s">
        <v>62</v>
      </c>
      <c r="C47" s="14">
        <v>20300</v>
      </c>
      <c r="D47" s="49">
        <f t="shared" si="2"/>
        <v>4.9261083743842368E-5</v>
      </c>
      <c r="E47" s="49">
        <f t="shared" si="1"/>
        <v>1.2898038991073679E-2</v>
      </c>
    </row>
    <row r="48" spans="1:5" x14ac:dyDescent="0.2">
      <c r="A48" s="12">
        <v>42</v>
      </c>
      <c r="B48" s="12" t="s">
        <v>63</v>
      </c>
      <c r="C48" s="14">
        <v>18208</v>
      </c>
      <c r="D48" s="49">
        <f t="shared" si="2"/>
        <v>5.4920913884007027E-5</v>
      </c>
      <c r="E48" s="49">
        <f t="shared" si="1"/>
        <v>1.4379953400636842E-2</v>
      </c>
    </row>
    <row r="49" spans="1:5" x14ac:dyDescent="0.2">
      <c r="A49" s="12">
        <v>43</v>
      </c>
      <c r="B49" s="12" t="s">
        <v>64</v>
      </c>
      <c r="C49" s="14">
        <v>13448</v>
      </c>
      <c r="D49" s="49">
        <f t="shared" si="2"/>
        <v>7.4360499702558005E-5</v>
      </c>
      <c r="E49" s="49">
        <f t="shared" si="1"/>
        <v>1.9469823878554109E-2</v>
      </c>
    </row>
    <row r="50" spans="1:5" x14ac:dyDescent="0.2">
      <c r="A50" s="12">
        <v>44</v>
      </c>
      <c r="B50" s="12" t="s">
        <v>65</v>
      </c>
      <c r="C50" s="14">
        <v>7966</v>
      </c>
      <c r="D50" s="49">
        <f t="shared" si="2"/>
        <v>1.2553351744915893E-4</v>
      </c>
      <c r="E50" s="49">
        <f t="shared" si="1"/>
        <v>3.2868464915741358E-2</v>
      </c>
    </row>
    <row r="51" spans="1:5" x14ac:dyDescent="0.2">
      <c r="A51" s="12">
        <v>45</v>
      </c>
      <c r="B51" s="12" t="s">
        <v>66</v>
      </c>
      <c r="C51" s="14">
        <v>7557</v>
      </c>
      <c r="D51" s="49">
        <f t="shared" si="2"/>
        <v>1.3232764324467382E-4</v>
      </c>
      <c r="E51" s="49">
        <f t="shared" si="1"/>
        <v>3.4647372173983809E-2</v>
      </c>
    </row>
    <row r="52" spans="1:5" x14ac:dyDescent="0.2">
      <c r="A52" s="12">
        <v>46</v>
      </c>
      <c r="B52" s="12" t="s">
        <v>67</v>
      </c>
      <c r="C52" s="14">
        <v>14188</v>
      </c>
      <c r="D52" s="49">
        <f t="shared" si="2"/>
        <v>7.0482097547223005E-5</v>
      </c>
      <c r="E52" s="49">
        <f t="shared" si="1"/>
        <v>1.8454341099435837E-2</v>
      </c>
    </row>
    <row r="53" spans="1:5" x14ac:dyDescent="0.2">
      <c r="A53" s="12">
        <v>47</v>
      </c>
      <c r="B53" s="12" t="s">
        <v>68</v>
      </c>
      <c r="C53" s="14">
        <v>17258</v>
      </c>
      <c r="D53" s="49">
        <f t="shared" si="2"/>
        <v>5.7944141847259239E-5</v>
      </c>
      <c r="E53" s="49">
        <f t="shared" si="1"/>
        <v>1.5171525757260149E-2</v>
      </c>
    </row>
    <row r="54" spans="1:5" x14ac:dyDescent="0.2">
      <c r="A54" s="12">
        <v>48</v>
      </c>
      <c r="B54" s="12" t="s">
        <v>69</v>
      </c>
      <c r="C54" s="14">
        <v>18206</v>
      </c>
      <c r="D54" s="49">
        <f t="shared" si="2"/>
        <v>5.4926947160276834E-5</v>
      </c>
      <c r="E54" s="49">
        <f t="shared" si="1"/>
        <v>1.4381533094518053E-2</v>
      </c>
    </row>
    <row r="55" spans="1:5" x14ac:dyDescent="0.2">
      <c r="A55" s="12">
        <v>49</v>
      </c>
      <c r="B55" s="12" t="s">
        <v>70</v>
      </c>
      <c r="C55" s="14">
        <v>9277</v>
      </c>
      <c r="D55" s="49">
        <f t="shared" si="2"/>
        <v>1.0779346771585642E-4</v>
      </c>
      <c r="E55" s="49">
        <f t="shared" si="1"/>
        <v>2.8223584296517803E-2</v>
      </c>
    </row>
    <row r="56" spans="1:5" x14ac:dyDescent="0.2">
      <c r="A56" s="12">
        <v>50</v>
      </c>
      <c r="B56" s="12" t="s">
        <v>71</v>
      </c>
      <c r="C56" s="14">
        <v>15458</v>
      </c>
      <c r="D56" s="49">
        <f t="shared" si="2"/>
        <v>6.4691421917453741E-5</v>
      </c>
      <c r="E56" s="49">
        <f t="shared" si="1"/>
        <v>1.6938167390270129E-2</v>
      </c>
    </row>
    <row r="57" spans="1:5" x14ac:dyDescent="0.2">
      <c r="A57" s="12">
        <v>51</v>
      </c>
      <c r="B57" s="12" t="s">
        <v>72</v>
      </c>
      <c r="C57" s="14">
        <v>5298</v>
      </c>
      <c r="D57" s="49">
        <f t="shared" si="2"/>
        <v>1.8875047187617969E-4</v>
      </c>
      <c r="E57" s="49">
        <f t="shared" si="1"/>
        <v>4.9420572200603183E-2</v>
      </c>
    </row>
    <row r="58" spans="1:5" x14ac:dyDescent="0.2">
      <c r="A58" s="12">
        <v>52</v>
      </c>
      <c r="B58" s="12" t="s">
        <v>73</v>
      </c>
      <c r="C58" s="14">
        <v>38389</v>
      </c>
      <c r="D58" s="49">
        <f t="shared" si="2"/>
        <v>2.6049128656646437E-5</v>
      </c>
      <c r="E58" s="49">
        <f t="shared" si="1"/>
        <v>6.8204483450674848E-3</v>
      </c>
    </row>
    <row r="59" spans="1:5" x14ac:dyDescent="0.2">
      <c r="A59" s="12">
        <v>53</v>
      </c>
      <c r="B59" s="12" t="s">
        <v>74</v>
      </c>
      <c r="C59" s="14">
        <v>52912</v>
      </c>
      <c r="D59" s="49">
        <f t="shared" si="2"/>
        <v>1.8899304505594195E-5</v>
      </c>
      <c r="E59" s="49">
        <f t="shared" si="1"/>
        <v>4.9484085182717654E-3</v>
      </c>
    </row>
    <row r="60" spans="1:5" x14ac:dyDescent="0.2">
      <c r="A60" s="12">
        <v>54</v>
      </c>
      <c r="B60" s="12" t="s">
        <v>75</v>
      </c>
      <c r="C60" s="14">
        <v>27386</v>
      </c>
      <c r="D60" s="49">
        <f t="shared" si="2"/>
        <v>3.6515007668151608E-5</v>
      </c>
      <c r="E60" s="49">
        <f t="shared" si="1"/>
        <v>9.5607314510624281E-3</v>
      </c>
    </row>
    <row r="61" spans="1:5" x14ac:dyDescent="0.2">
      <c r="A61" s="12">
        <v>55</v>
      </c>
      <c r="B61" s="12" t="s">
        <v>76</v>
      </c>
      <c r="C61" s="14">
        <v>10304</v>
      </c>
      <c r="D61" s="49">
        <f t="shared" si="2"/>
        <v>9.7049689440993782E-5</v>
      </c>
      <c r="E61" s="49">
        <f t="shared" si="1"/>
        <v>2.5410538773175041E-2</v>
      </c>
    </row>
    <row r="62" spans="1:5" x14ac:dyDescent="0.2">
      <c r="A62" s="12">
        <v>56</v>
      </c>
      <c r="B62" s="12" t="s">
        <v>77</v>
      </c>
      <c r="C62" s="14">
        <v>49741</v>
      </c>
      <c r="D62" s="49">
        <f t="shared" si="2"/>
        <v>2.0104139442311172E-5</v>
      </c>
      <c r="E62" s="49">
        <f>+D62/$D$66</f>
        <v>5.2638706805009077E-3</v>
      </c>
    </row>
    <row r="63" spans="1:5" x14ac:dyDescent="0.2">
      <c r="A63" s="12">
        <v>57</v>
      </c>
      <c r="B63" s="12" t="s">
        <v>78</v>
      </c>
      <c r="C63" s="14">
        <v>20959</v>
      </c>
      <c r="D63" s="49">
        <f t="shared" si="2"/>
        <v>4.7712200009542443E-5</v>
      </c>
      <c r="E63" s="49">
        <f t="shared" si="1"/>
        <v>1.2492494466281581E-2</v>
      </c>
    </row>
    <row r="64" spans="1:5" x14ac:dyDescent="0.2">
      <c r="A64" s="12">
        <v>58</v>
      </c>
      <c r="B64" s="12" t="s">
        <v>79</v>
      </c>
      <c r="C64" s="14">
        <v>28996</v>
      </c>
      <c r="D64" s="49">
        <f>1/C64</f>
        <v>3.4487515519381981E-5</v>
      </c>
      <c r="E64" s="49">
        <f>+D64/$D$66</f>
        <v>9.0298727934472207E-3</v>
      </c>
    </row>
    <row r="65" spans="1:5" x14ac:dyDescent="0.2">
      <c r="A65" s="12">
        <v>59</v>
      </c>
      <c r="B65" s="12" t="s">
        <v>81</v>
      </c>
      <c r="C65" s="14">
        <v>0</v>
      </c>
      <c r="D65" s="49">
        <v>0</v>
      </c>
      <c r="E65" s="49">
        <v>0</v>
      </c>
    </row>
    <row r="66" spans="1:5" s="11" customFormat="1" ht="24" customHeight="1" thickBot="1" x14ac:dyDescent="0.25">
      <c r="A66" s="51"/>
      <c r="B66" s="51" t="s">
        <v>19</v>
      </c>
      <c r="C66" s="52">
        <f>SUM(C7:C65)</f>
        <v>2822255</v>
      </c>
      <c r="D66" s="53">
        <f>SUM(D7:D64)</f>
        <v>3.8192692530961019E-3</v>
      </c>
      <c r="E66" s="53">
        <f>SUM(E7:E64)</f>
        <v>0.99999999999999989</v>
      </c>
    </row>
    <row r="67" spans="1:5" ht="13.5" thickTop="1" x14ac:dyDescent="0.2">
      <c r="A67" s="12"/>
      <c r="B67" s="12"/>
      <c r="C67" s="48"/>
      <c r="D67" s="48"/>
      <c r="E67" s="48"/>
    </row>
  </sheetData>
  <mergeCells count="1">
    <mergeCell ref="A4:B6"/>
  </mergeCells>
  <printOptions horizontalCentered="1"/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B6E9-9667-40D3-B17A-A3EF301A7DAA}">
  <sheetPr>
    <tabColor theme="9" tint="-0.249977111117893"/>
  </sheetPr>
  <dimension ref="A1:K65"/>
  <sheetViews>
    <sheetView workbookViewId="0">
      <selection sqref="A1:I63"/>
    </sheetView>
  </sheetViews>
  <sheetFormatPr baseColWidth="10" defaultColWidth="11.42578125" defaultRowHeight="11.25" x14ac:dyDescent="0.2"/>
  <cols>
    <col min="1" max="1" width="5" style="3" customWidth="1"/>
    <col min="2" max="2" width="22.85546875" style="3" customWidth="1"/>
    <col min="3" max="3" width="12.5703125" style="5" hidden="1" customWidth="1"/>
    <col min="4" max="4" width="10" style="5" hidden="1" customWidth="1"/>
    <col min="5" max="5" width="10" style="3" hidden="1" customWidth="1"/>
    <col min="6" max="6" width="11" style="3" hidden="1" customWidth="1"/>
    <col min="7" max="9" width="19.7109375" style="3" customWidth="1"/>
    <col min="10" max="10" width="1.7109375" style="3" customWidth="1"/>
    <col min="11" max="11" width="17.140625" style="3" customWidth="1"/>
    <col min="12" max="16384" width="11.42578125" style="3"/>
  </cols>
  <sheetData>
    <row r="1" spans="1:11" ht="35.25" customHeight="1" x14ac:dyDescent="0.2">
      <c r="A1" s="174" t="s">
        <v>21</v>
      </c>
      <c r="B1" s="174"/>
      <c r="C1" s="93" t="s">
        <v>107</v>
      </c>
      <c r="D1" s="140" t="s">
        <v>169</v>
      </c>
      <c r="E1" s="92" t="s">
        <v>168</v>
      </c>
      <c r="F1" s="92" t="s">
        <v>170</v>
      </c>
      <c r="G1" s="92" t="s">
        <v>142</v>
      </c>
      <c r="H1" s="92" t="s">
        <v>141</v>
      </c>
      <c r="I1" s="108" t="s">
        <v>201</v>
      </c>
    </row>
    <row r="2" spans="1:11" ht="12.75" customHeight="1" x14ac:dyDescent="0.2">
      <c r="A2" s="175"/>
      <c r="B2" s="175"/>
      <c r="C2" s="95"/>
      <c r="D2" s="95" t="s">
        <v>145</v>
      </c>
      <c r="E2" s="141" t="s">
        <v>179</v>
      </c>
      <c r="F2" s="141" t="s">
        <v>180</v>
      </c>
      <c r="G2" s="94" t="s">
        <v>172</v>
      </c>
      <c r="H2" s="94" t="s">
        <v>173</v>
      </c>
      <c r="I2" s="110" t="s">
        <v>174</v>
      </c>
    </row>
    <row r="3" spans="1:11" ht="12.75" customHeight="1" thickBot="1" x14ac:dyDescent="0.25">
      <c r="A3" s="176"/>
      <c r="B3" s="176"/>
      <c r="C3" s="96" t="s">
        <v>115</v>
      </c>
      <c r="D3" s="96" t="s">
        <v>114</v>
      </c>
      <c r="E3" s="96" t="s">
        <v>113</v>
      </c>
      <c r="F3" s="96" t="s">
        <v>112</v>
      </c>
      <c r="G3" s="142" t="s">
        <v>125</v>
      </c>
      <c r="H3" s="142" t="s">
        <v>124</v>
      </c>
      <c r="I3" s="96" t="s">
        <v>146</v>
      </c>
    </row>
    <row r="4" spans="1:11" ht="12" thickTop="1" x14ac:dyDescent="0.2">
      <c r="A4" s="3">
        <v>1</v>
      </c>
      <c r="B4" s="3" t="s">
        <v>24</v>
      </c>
      <c r="C4" s="34">
        <v>18974</v>
      </c>
      <c r="D4" s="30">
        <f t="shared" ref="D4:D62" si="0">+C4/$C$63</f>
        <v>6.7229927841389245E-3</v>
      </c>
      <c r="E4" s="4">
        <f>1/C4</f>
        <v>5.2703699799725939E-5</v>
      </c>
      <c r="F4" s="4">
        <f>+E4/$E$63</f>
        <v>1.3799419812311356E-2</v>
      </c>
      <c r="G4" s="4">
        <f>+D4*70%</f>
        <v>4.7060949488972464E-3</v>
      </c>
      <c r="H4" s="4">
        <f>+F4*30%</f>
        <v>4.1398259436934062E-3</v>
      </c>
      <c r="I4" s="30">
        <f t="shared" ref="I4:I61" si="1">+G4+H4</f>
        <v>8.8459208925906526E-3</v>
      </c>
      <c r="K4" s="5"/>
    </row>
    <row r="5" spans="1:11" x14ac:dyDescent="0.2">
      <c r="A5" s="3">
        <v>2</v>
      </c>
      <c r="B5" s="3" t="s">
        <v>25</v>
      </c>
      <c r="C5" s="34">
        <v>7785</v>
      </c>
      <c r="D5" s="30">
        <f t="shared" si="0"/>
        <v>2.7584325300158918E-3</v>
      </c>
      <c r="E5" s="4">
        <f t="shared" ref="E5:E61" si="2">1/C5</f>
        <v>1.2845215157353886E-4</v>
      </c>
      <c r="F5" s="4">
        <f t="shared" ref="F5:F61" si="3">+E5/$E$63</f>
        <v>3.363265144750105E-2</v>
      </c>
      <c r="G5" s="4">
        <f t="shared" ref="G5:G61" si="4">+D5*70%</f>
        <v>1.9309027710111241E-3</v>
      </c>
      <c r="H5" s="4">
        <f t="shared" ref="H5:H61" si="5">+F5*30%</f>
        <v>1.0089795434250315E-2</v>
      </c>
      <c r="I5" s="30">
        <f t="shared" si="1"/>
        <v>1.202069820526144E-2</v>
      </c>
      <c r="K5" s="5"/>
    </row>
    <row r="6" spans="1:11" x14ac:dyDescent="0.2">
      <c r="A6" s="3">
        <v>3</v>
      </c>
      <c r="B6" s="3" t="s">
        <v>26</v>
      </c>
      <c r="C6" s="34">
        <v>48359</v>
      </c>
      <c r="D6" s="30">
        <f t="shared" si="0"/>
        <v>1.7134879732696017E-2</v>
      </c>
      <c r="E6" s="4">
        <f t="shared" si="2"/>
        <v>2.0678674083417771E-5</v>
      </c>
      <c r="F6" s="4">
        <f t="shared" si="3"/>
        <v>5.414301195616031E-3</v>
      </c>
      <c r="G6" s="4">
        <f t="shared" si="4"/>
        <v>1.1994415812887212E-2</v>
      </c>
      <c r="H6" s="4">
        <f t="shared" si="5"/>
        <v>1.6242903586848093E-3</v>
      </c>
      <c r="I6" s="30">
        <f t="shared" si="1"/>
        <v>1.3618706171572022E-2</v>
      </c>
      <c r="K6" s="5"/>
    </row>
    <row r="7" spans="1:11" x14ac:dyDescent="0.2">
      <c r="A7" s="3">
        <v>4</v>
      </c>
      <c r="B7" s="3" t="s">
        <v>27</v>
      </c>
      <c r="C7" s="34">
        <v>4013</v>
      </c>
      <c r="D7" s="30">
        <f t="shared" si="0"/>
        <v>1.4219126195187891E-3</v>
      </c>
      <c r="E7" s="4">
        <f t="shared" si="2"/>
        <v>2.4919013207077E-4</v>
      </c>
      <c r="F7" s="4">
        <f t="shared" si="3"/>
        <v>6.5245500004683696E-2</v>
      </c>
      <c r="G7" s="4">
        <f t="shared" si="4"/>
        <v>9.9533883366315231E-4</v>
      </c>
      <c r="H7" s="4">
        <f t="shared" si="5"/>
        <v>1.9573650001405107E-2</v>
      </c>
      <c r="I7" s="30">
        <f t="shared" si="1"/>
        <v>2.0568988835068257E-2</v>
      </c>
      <c r="K7" s="5"/>
    </row>
    <row r="8" spans="1:11" x14ac:dyDescent="0.2">
      <c r="A8" s="3">
        <v>5</v>
      </c>
      <c r="B8" s="3" t="s">
        <v>28</v>
      </c>
      <c r="C8" s="34">
        <v>32544</v>
      </c>
      <c r="D8" s="30">
        <f t="shared" si="0"/>
        <v>1.1531204657268744E-2</v>
      </c>
      <c r="E8" s="4">
        <f t="shared" si="2"/>
        <v>3.0727630285152411E-5</v>
      </c>
      <c r="F8" s="4">
        <f t="shared" si="3"/>
        <v>8.045421322480201E-3</v>
      </c>
      <c r="G8" s="4">
        <f t="shared" si="4"/>
        <v>8.0718432600881199E-3</v>
      </c>
      <c r="H8" s="4">
        <f t="shared" si="5"/>
        <v>2.4136263967440602E-3</v>
      </c>
      <c r="I8" s="30">
        <f t="shared" si="1"/>
        <v>1.048546965683218E-2</v>
      </c>
      <c r="K8" s="5"/>
    </row>
    <row r="9" spans="1:11" x14ac:dyDescent="0.2">
      <c r="A9" s="3">
        <v>6</v>
      </c>
      <c r="B9" s="3" t="s">
        <v>29</v>
      </c>
      <c r="C9" s="34">
        <v>18317</v>
      </c>
      <c r="D9" s="30">
        <f t="shared" si="0"/>
        <v>6.4902002122416294E-3</v>
      </c>
      <c r="E9" s="4">
        <f t="shared" si="2"/>
        <v>5.4594092919146145E-5</v>
      </c>
      <c r="F9" s="4">
        <f t="shared" si="3"/>
        <v>1.4294381804814961E-2</v>
      </c>
      <c r="G9" s="4">
        <f t="shared" si="4"/>
        <v>4.5431401485691407E-3</v>
      </c>
      <c r="H9" s="4">
        <f t="shared" si="5"/>
        <v>4.2883145414444879E-3</v>
      </c>
      <c r="I9" s="30">
        <f t="shared" si="1"/>
        <v>8.8314546900136286E-3</v>
      </c>
      <c r="K9" s="5"/>
    </row>
    <row r="10" spans="1:11" x14ac:dyDescent="0.2">
      <c r="A10" s="3">
        <v>7</v>
      </c>
      <c r="B10" s="3" t="s">
        <v>30</v>
      </c>
      <c r="C10" s="34">
        <v>9579</v>
      </c>
      <c r="D10" s="30">
        <f t="shared" si="0"/>
        <v>3.3940944386669524E-3</v>
      </c>
      <c r="E10" s="4">
        <f t="shared" si="2"/>
        <v>1.0439503079653408E-4</v>
      </c>
      <c r="F10" s="4">
        <f t="shared" si="3"/>
        <v>2.7333770907067088E-2</v>
      </c>
      <c r="G10" s="4">
        <f t="shared" si="4"/>
        <v>2.3758661070668666E-3</v>
      </c>
      <c r="H10" s="4">
        <f t="shared" si="5"/>
        <v>8.2001312721201262E-3</v>
      </c>
      <c r="I10" s="30">
        <f t="shared" si="1"/>
        <v>1.0575997379186993E-2</v>
      </c>
      <c r="K10" s="5"/>
    </row>
    <row r="11" spans="1:11" x14ac:dyDescent="0.2">
      <c r="A11" s="3">
        <v>8</v>
      </c>
      <c r="B11" s="3" t="s">
        <v>31</v>
      </c>
      <c r="C11" s="34">
        <v>19840</v>
      </c>
      <c r="D11" s="30">
        <f t="shared" si="0"/>
        <v>7.0298396140674744E-3</v>
      </c>
      <c r="E11" s="4">
        <f t="shared" si="2"/>
        <v>5.0403225806451613E-5</v>
      </c>
      <c r="F11" s="4">
        <f t="shared" si="3"/>
        <v>1.3197086266068329E-2</v>
      </c>
      <c r="G11" s="4">
        <f t="shared" si="4"/>
        <v>4.9208877298472318E-3</v>
      </c>
      <c r="H11" s="4">
        <f t="shared" si="5"/>
        <v>3.9591258798204985E-3</v>
      </c>
      <c r="I11" s="30">
        <f t="shared" si="1"/>
        <v>8.8800136096677303E-3</v>
      </c>
      <c r="K11" s="5"/>
    </row>
    <row r="12" spans="1:11" x14ac:dyDescent="0.2">
      <c r="A12" s="3">
        <v>9</v>
      </c>
      <c r="B12" s="3" t="s">
        <v>32</v>
      </c>
      <c r="C12" s="34">
        <v>22075</v>
      </c>
      <c r="D12" s="30">
        <f t="shared" si="0"/>
        <v>7.8217595504304176E-3</v>
      </c>
      <c r="E12" s="4">
        <f t="shared" si="2"/>
        <v>4.5300113250283124E-5</v>
      </c>
      <c r="F12" s="4">
        <f t="shared" si="3"/>
        <v>1.1860937328144763E-2</v>
      </c>
      <c r="G12" s="4">
        <f t="shared" si="4"/>
        <v>5.475231685301292E-3</v>
      </c>
      <c r="H12" s="4">
        <f t="shared" si="5"/>
        <v>3.5582811984434287E-3</v>
      </c>
      <c r="I12" s="30">
        <f t="shared" si="1"/>
        <v>9.0335128837447203E-3</v>
      </c>
      <c r="K12" s="5"/>
    </row>
    <row r="13" spans="1:11" x14ac:dyDescent="0.2">
      <c r="A13" s="3">
        <v>10</v>
      </c>
      <c r="B13" s="3" t="s">
        <v>33</v>
      </c>
      <c r="C13" s="34">
        <v>5050</v>
      </c>
      <c r="D13" s="30">
        <f t="shared" si="0"/>
        <v>1.789349296927457E-3</v>
      </c>
      <c r="E13" s="4">
        <f t="shared" si="2"/>
        <v>1.9801980198019803E-4</v>
      </c>
      <c r="F13" s="4">
        <f t="shared" si="3"/>
        <v>5.1847562676989242E-2</v>
      </c>
      <c r="G13" s="4">
        <f t="shared" si="4"/>
        <v>1.2525445078492199E-3</v>
      </c>
      <c r="H13" s="4">
        <f t="shared" si="5"/>
        <v>1.5554268803096773E-2</v>
      </c>
      <c r="I13" s="30">
        <f t="shared" si="1"/>
        <v>1.6806813310945991E-2</v>
      </c>
      <c r="K13" s="5"/>
    </row>
    <row r="14" spans="1:11" x14ac:dyDescent="0.2">
      <c r="A14" s="3">
        <v>11</v>
      </c>
      <c r="B14" s="3" t="s">
        <v>34</v>
      </c>
      <c r="C14" s="34">
        <v>30320</v>
      </c>
      <c r="D14" s="30">
        <f t="shared" si="0"/>
        <v>1.0743182313433762E-2</v>
      </c>
      <c r="E14" s="4">
        <f t="shared" si="2"/>
        <v>3.2981530343007914E-5</v>
      </c>
      <c r="F14" s="4">
        <f t="shared" si="3"/>
        <v>8.6355604062927326E-3</v>
      </c>
      <c r="G14" s="4">
        <f t="shared" si="4"/>
        <v>7.5202276194036325E-3</v>
      </c>
      <c r="H14" s="4">
        <f t="shared" si="5"/>
        <v>2.5906681218878197E-3</v>
      </c>
      <c r="I14" s="30">
        <f t="shared" si="1"/>
        <v>1.0110895741291452E-2</v>
      </c>
      <c r="K14" s="5"/>
    </row>
    <row r="15" spans="1:11" x14ac:dyDescent="0.2">
      <c r="A15" s="3">
        <v>12</v>
      </c>
      <c r="B15" s="3" t="s">
        <v>35</v>
      </c>
      <c r="C15" s="34">
        <v>48106</v>
      </c>
      <c r="D15" s="30">
        <f t="shared" si="0"/>
        <v>1.7045235104552921E-2</v>
      </c>
      <c r="E15" s="4">
        <f t="shared" si="2"/>
        <v>2.0787427763688521E-5</v>
      </c>
      <c r="F15" s="4">
        <f t="shared" si="3"/>
        <v>5.4427761925496957E-3</v>
      </c>
      <c r="G15" s="4">
        <f t="shared" si="4"/>
        <v>1.1931664573187045E-2</v>
      </c>
      <c r="H15" s="4">
        <f t="shared" si="5"/>
        <v>1.6328328577649087E-3</v>
      </c>
      <c r="I15" s="30">
        <f t="shared" si="1"/>
        <v>1.3564497430951953E-2</v>
      </c>
      <c r="K15" s="5"/>
    </row>
    <row r="16" spans="1:11" x14ac:dyDescent="0.2">
      <c r="A16" s="3">
        <v>13</v>
      </c>
      <c r="B16" s="3" t="s">
        <v>36</v>
      </c>
      <c r="C16" s="34">
        <v>179371</v>
      </c>
      <c r="D16" s="30">
        <f t="shared" si="0"/>
        <v>6.3555915393896018E-2</v>
      </c>
      <c r="E16" s="4">
        <f t="shared" si="2"/>
        <v>5.5750372133733994E-6</v>
      </c>
      <c r="F16" s="4">
        <f t="shared" si="3"/>
        <v>1.4597130613019701E-3</v>
      </c>
      <c r="G16" s="4">
        <f t="shared" si="4"/>
        <v>4.4489140775727208E-2</v>
      </c>
      <c r="H16" s="4">
        <f t="shared" si="5"/>
        <v>4.3791391839059101E-4</v>
      </c>
      <c r="I16" s="30">
        <f t="shared" si="1"/>
        <v>4.4927054694117799E-2</v>
      </c>
      <c r="K16" s="5"/>
    </row>
    <row r="17" spans="1:11" x14ac:dyDescent="0.2">
      <c r="A17" s="3">
        <v>14</v>
      </c>
      <c r="B17" s="3" t="s">
        <v>37</v>
      </c>
      <c r="C17" s="34">
        <v>15660</v>
      </c>
      <c r="D17" s="30">
        <f t="shared" si="0"/>
        <v>5.5487544534423717E-3</v>
      </c>
      <c r="E17" s="4">
        <f t="shared" si="2"/>
        <v>6.3856960408684553E-5</v>
      </c>
      <c r="F17" s="4">
        <f t="shared" si="3"/>
        <v>1.6719680173614027E-2</v>
      </c>
      <c r="G17" s="4">
        <f t="shared" si="4"/>
        <v>3.8841281174096598E-3</v>
      </c>
      <c r="H17" s="4">
        <f t="shared" si="5"/>
        <v>5.0159040520842075E-3</v>
      </c>
      <c r="I17" s="30">
        <f t="shared" si="1"/>
        <v>8.9000321694938673E-3</v>
      </c>
      <c r="K17" s="5"/>
    </row>
    <row r="18" spans="1:11" x14ac:dyDescent="0.2">
      <c r="A18" s="3">
        <v>15</v>
      </c>
      <c r="B18" s="3" t="s">
        <v>38</v>
      </c>
      <c r="C18" s="34">
        <v>21814</v>
      </c>
      <c r="D18" s="30">
        <f t="shared" si="0"/>
        <v>7.7292803095397123E-3</v>
      </c>
      <c r="E18" s="4">
        <f t="shared" si="2"/>
        <v>4.584211973961676E-5</v>
      </c>
      <c r="F18" s="4">
        <f t="shared" si="3"/>
        <v>1.2002850991051419E-2</v>
      </c>
      <c r="G18" s="4">
        <f t="shared" si="4"/>
        <v>5.410496216677798E-3</v>
      </c>
      <c r="H18" s="4">
        <f t="shared" si="5"/>
        <v>3.6008552973154253E-3</v>
      </c>
      <c r="I18" s="30">
        <f t="shared" si="1"/>
        <v>9.0113515139932238E-3</v>
      </c>
      <c r="K18" s="5"/>
    </row>
    <row r="19" spans="1:11" x14ac:dyDescent="0.2">
      <c r="A19" s="3">
        <v>16</v>
      </c>
      <c r="B19" s="3" t="s">
        <v>104</v>
      </c>
      <c r="C19" s="34">
        <v>40899</v>
      </c>
      <c r="D19" s="30">
        <f t="shared" si="0"/>
        <v>1.4491603345551695E-2</v>
      </c>
      <c r="E19" s="4">
        <f t="shared" si="2"/>
        <v>2.4450475561749676E-5</v>
      </c>
      <c r="F19" s="4">
        <f t="shared" si="3"/>
        <v>6.4018726990585509E-3</v>
      </c>
      <c r="G19" s="4">
        <f t="shared" si="4"/>
        <v>1.0144122341886186E-2</v>
      </c>
      <c r="H19" s="4">
        <f t="shared" si="5"/>
        <v>1.9205618097175652E-3</v>
      </c>
      <c r="I19" s="30">
        <f t="shared" si="1"/>
        <v>1.2064684151603751E-2</v>
      </c>
      <c r="K19" s="5"/>
    </row>
    <row r="20" spans="1:11" x14ac:dyDescent="0.2">
      <c r="A20" s="3">
        <v>17</v>
      </c>
      <c r="B20" s="3" t="s">
        <v>39</v>
      </c>
      <c r="C20" s="34">
        <v>25119</v>
      </c>
      <c r="D20" s="30">
        <f t="shared" si="0"/>
        <v>8.9003297008952067E-3</v>
      </c>
      <c r="E20" s="4">
        <f t="shared" si="2"/>
        <v>3.981050201043035E-5</v>
      </c>
      <c r="F20" s="4">
        <f t="shared" si="3"/>
        <v>1.0423591365850377E-2</v>
      </c>
      <c r="G20" s="4">
        <f t="shared" si="4"/>
        <v>6.2302307906266447E-3</v>
      </c>
      <c r="H20" s="4">
        <f t="shared" si="5"/>
        <v>3.1270774097551129E-3</v>
      </c>
      <c r="I20" s="30">
        <f t="shared" si="1"/>
        <v>9.357308200381758E-3</v>
      </c>
      <c r="K20" s="5"/>
    </row>
    <row r="21" spans="1:11" x14ac:dyDescent="0.2">
      <c r="A21" s="3">
        <v>18</v>
      </c>
      <c r="B21" s="3" t="s">
        <v>40</v>
      </c>
      <c r="C21" s="34">
        <v>15334</v>
      </c>
      <c r="D21" s="30">
        <f t="shared" si="0"/>
        <v>5.4332439839773518E-3</v>
      </c>
      <c r="E21" s="4">
        <f t="shared" si="2"/>
        <v>6.521455588887439E-5</v>
      </c>
      <c r="F21" s="4">
        <f t="shared" si="3"/>
        <v>1.7075139658197184E-2</v>
      </c>
      <c r="G21" s="4">
        <f t="shared" si="4"/>
        <v>3.8032707887841462E-3</v>
      </c>
      <c r="H21" s="4">
        <f t="shared" si="5"/>
        <v>5.1225418974591552E-3</v>
      </c>
      <c r="I21" s="30">
        <f t="shared" si="1"/>
        <v>8.9258126862433017E-3</v>
      </c>
      <c r="K21" s="5"/>
    </row>
    <row r="22" spans="1:11" x14ac:dyDescent="0.2">
      <c r="A22" s="3">
        <v>19</v>
      </c>
      <c r="B22" s="3" t="s">
        <v>41</v>
      </c>
      <c r="C22" s="34">
        <v>5453</v>
      </c>
      <c r="D22" s="30">
        <f t="shared" si="0"/>
        <v>1.9321429140882025E-3</v>
      </c>
      <c r="E22" s="4">
        <f t="shared" si="2"/>
        <v>1.8338529249954154E-4</v>
      </c>
      <c r="F22" s="4">
        <f t="shared" si="3"/>
        <v>4.801580625688532E-2</v>
      </c>
      <c r="G22" s="4">
        <f t="shared" si="4"/>
        <v>1.3525000398617417E-3</v>
      </c>
      <c r="H22" s="4">
        <f t="shared" si="5"/>
        <v>1.4404741877065596E-2</v>
      </c>
      <c r="I22" s="30">
        <f t="shared" si="1"/>
        <v>1.5757241916927338E-2</v>
      </c>
      <c r="K22" s="5"/>
    </row>
    <row r="23" spans="1:11" x14ac:dyDescent="0.2">
      <c r="A23" s="3">
        <v>20</v>
      </c>
      <c r="B23" s="3" t="s">
        <v>42</v>
      </c>
      <c r="C23" s="34">
        <v>102199</v>
      </c>
      <c r="D23" s="30">
        <f t="shared" si="0"/>
        <v>3.6211823524096867E-2</v>
      </c>
      <c r="E23" s="4">
        <f t="shared" si="2"/>
        <v>9.7848315541247965E-6</v>
      </c>
      <c r="F23" s="4">
        <f t="shared" si="3"/>
        <v>2.5619643197956504E-3</v>
      </c>
      <c r="G23" s="4">
        <f t="shared" si="4"/>
        <v>2.5348276466867804E-2</v>
      </c>
      <c r="H23" s="4">
        <f t="shared" si="5"/>
        <v>7.6858929593869507E-4</v>
      </c>
      <c r="I23" s="30">
        <f t="shared" si="1"/>
        <v>2.6116865762806498E-2</v>
      </c>
      <c r="K23" s="5"/>
    </row>
    <row r="24" spans="1:11" x14ac:dyDescent="0.2">
      <c r="A24" s="3">
        <v>21</v>
      </c>
      <c r="B24" s="3" t="s">
        <v>43</v>
      </c>
      <c r="C24" s="34">
        <v>58469</v>
      </c>
      <c r="D24" s="30">
        <f t="shared" si="0"/>
        <v>2.0717121592485441E-2</v>
      </c>
      <c r="E24" s="4">
        <f t="shared" si="2"/>
        <v>1.7103080264755683E-5</v>
      </c>
      <c r="F24" s="4">
        <f t="shared" si="3"/>
        <v>4.4781027812823152E-3</v>
      </c>
      <c r="G24" s="4">
        <f t="shared" si="4"/>
        <v>1.4501985114739808E-2</v>
      </c>
      <c r="H24" s="4">
        <f t="shared" si="5"/>
        <v>1.3434308343846944E-3</v>
      </c>
      <c r="I24" s="30">
        <f t="shared" si="1"/>
        <v>1.5845415949124503E-2</v>
      </c>
      <c r="K24" s="5"/>
    </row>
    <row r="25" spans="1:11" x14ac:dyDescent="0.2">
      <c r="A25" s="3">
        <v>22</v>
      </c>
      <c r="B25" s="3" t="s">
        <v>44</v>
      </c>
      <c r="C25" s="34">
        <v>19036</v>
      </c>
      <c r="D25" s="30">
        <f t="shared" si="0"/>
        <v>6.7449610329328854E-3</v>
      </c>
      <c r="E25" s="4">
        <f t="shared" si="2"/>
        <v>5.2532044547173775E-5</v>
      </c>
      <c r="F25" s="4">
        <f t="shared" si="3"/>
        <v>1.3754475284660414E-2</v>
      </c>
      <c r="G25" s="4">
        <f t="shared" si="4"/>
        <v>4.7214727230530194E-3</v>
      </c>
      <c r="H25" s="4">
        <f t="shared" si="5"/>
        <v>4.1263425853981239E-3</v>
      </c>
      <c r="I25" s="30">
        <f t="shared" si="1"/>
        <v>8.8478153084511433E-3</v>
      </c>
      <c r="K25" s="5"/>
    </row>
    <row r="26" spans="1:11" x14ac:dyDescent="0.2">
      <c r="A26" s="3">
        <v>23</v>
      </c>
      <c r="B26" s="3" t="s">
        <v>45</v>
      </c>
      <c r="C26" s="34">
        <v>15301</v>
      </c>
      <c r="D26" s="30">
        <f t="shared" si="0"/>
        <v>5.4215512063934693E-3</v>
      </c>
      <c r="E26" s="4">
        <f t="shared" si="2"/>
        <v>6.5355205542121436E-5</v>
      </c>
      <c r="F26" s="4">
        <f t="shared" si="3"/>
        <v>1.7111965983843912E-2</v>
      </c>
      <c r="G26" s="4">
        <f t="shared" si="4"/>
        <v>3.7950858444754281E-3</v>
      </c>
      <c r="H26" s="4">
        <f t="shared" si="5"/>
        <v>5.1335897951531734E-3</v>
      </c>
      <c r="I26" s="30">
        <f t="shared" si="1"/>
        <v>8.9286756396286006E-3</v>
      </c>
      <c r="K26" s="5"/>
    </row>
    <row r="27" spans="1:11" x14ac:dyDescent="0.2">
      <c r="A27" s="3">
        <v>24</v>
      </c>
      <c r="B27" s="3" t="s">
        <v>46</v>
      </c>
      <c r="C27" s="34">
        <v>97943</v>
      </c>
      <c r="D27" s="30">
        <f t="shared" si="0"/>
        <v>3.4703809542369485E-2</v>
      </c>
      <c r="E27" s="4">
        <f t="shared" si="2"/>
        <v>1.0210020113739623E-5</v>
      </c>
      <c r="F27" s="4">
        <f t="shared" si="3"/>
        <v>2.6732915217912013E-3</v>
      </c>
      <c r="G27" s="4">
        <f t="shared" si="4"/>
        <v>2.4292666679658639E-2</v>
      </c>
      <c r="H27" s="4">
        <f t="shared" si="5"/>
        <v>8.0198745653736042E-4</v>
      </c>
      <c r="I27" s="30">
        <f t="shared" si="1"/>
        <v>2.5094654136196E-2</v>
      </c>
      <c r="K27" s="5"/>
    </row>
    <row r="28" spans="1:11" x14ac:dyDescent="0.2">
      <c r="A28" s="3">
        <v>25</v>
      </c>
      <c r="B28" s="3" t="s">
        <v>47</v>
      </c>
      <c r="C28" s="34">
        <v>31107</v>
      </c>
      <c r="D28" s="30">
        <f t="shared" si="0"/>
        <v>1.1022037342479684E-2</v>
      </c>
      <c r="E28" s="4">
        <f t="shared" si="2"/>
        <v>3.2147105153180958E-5</v>
      </c>
      <c r="F28" s="4">
        <f t="shared" si="3"/>
        <v>8.4170826990322325E-3</v>
      </c>
      <c r="G28" s="4">
        <f t="shared" si="4"/>
        <v>7.7154261397357777E-3</v>
      </c>
      <c r="H28" s="4">
        <f t="shared" si="5"/>
        <v>2.5251248097096697E-3</v>
      </c>
      <c r="I28" s="30">
        <f t="shared" si="1"/>
        <v>1.0240550949445447E-2</v>
      </c>
      <c r="K28" s="5"/>
    </row>
    <row r="29" spans="1:11" x14ac:dyDescent="0.2">
      <c r="A29" s="3">
        <v>26</v>
      </c>
      <c r="B29" s="3" t="s">
        <v>48</v>
      </c>
      <c r="C29" s="34">
        <v>9382</v>
      </c>
      <c r="D29" s="30">
        <f t="shared" si="0"/>
        <v>3.3242920997571092E-3</v>
      </c>
      <c r="E29" s="4">
        <f t="shared" si="2"/>
        <v>1.0658708164570453E-4</v>
      </c>
      <c r="F29" s="4">
        <f t="shared" si="3"/>
        <v>2.7907716000724326E-2</v>
      </c>
      <c r="G29" s="4">
        <f t="shared" si="4"/>
        <v>2.3270044698299763E-3</v>
      </c>
      <c r="H29" s="4">
        <f t="shared" si="5"/>
        <v>8.3723148002172974E-3</v>
      </c>
      <c r="I29" s="30">
        <f t="shared" si="1"/>
        <v>1.0699319270047273E-2</v>
      </c>
      <c r="K29" s="5"/>
    </row>
    <row r="30" spans="1:11" x14ac:dyDescent="0.2">
      <c r="A30" s="3">
        <v>27</v>
      </c>
      <c r="B30" s="3" t="s">
        <v>49</v>
      </c>
      <c r="C30" s="34">
        <v>10215</v>
      </c>
      <c r="D30" s="30">
        <f t="shared" si="0"/>
        <v>3.6194461521017766E-3</v>
      </c>
      <c r="E30" s="4">
        <f t="shared" si="2"/>
        <v>9.7895252080274105E-5</v>
      </c>
      <c r="F30" s="4">
        <f t="shared" si="3"/>
        <v>2.5631932600958949E-2</v>
      </c>
      <c r="G30" s="4">
        <f t="shared" si="4"/>
        <v>2.5336123064712435E-3</v>
      </c>
      <c r="H30" s="4">
        <f t="shared" si="5"/>
        <v>7.6895797802876845E-3</v>
      </c>
      <c r="I30" s="30">
        <f t="shared" si="1"/>
        <v>1.0223192086758929E-2</v>
      </c>
      <c r="K30" s="5"/>
    </row>
    <row r="31" spans="1:11" x14ac:dyDescent="0.2">
      <c r="A31" s="3">
        <v>28</v>
      </c>
      <c r="B31" s="3" t="s">
        <v>50</v>
      </c>
      <c r="C31" s="34">
        <v>911908</v>
      </c>
      <c r="D31" s="30">
        <f t="shared" si="0"/>
        <v>0.32311325518069772</v>
      </c>
      <c r="E31" s="4">
        <f t="shared" si="2"/>
        <v>1.0966018501866415E-6</v>
      </c>
      <c r="F31" s="4">
        <f t="shared" si="3"/>
        <v>2.8712347245423401E-4</v>
      </c>
      <c r="G31" s="4">
        <f t="shared" si="4"/>
        <v>0.2261792786264884</v>
      </c>
      <c r="H31" s="4">
        <f t="shared" si="5"/>
        <v>8.6137041736270207E-5</v>
      </c>
      <c r="I31" s="30">
        <f t="shared" si="1"/>
        <v>0.22626541566822467</v>
      </c>
      <c r="K31" s="5"/>
    </row>
    <row r="32" spans="1:11" x14ac:dyDescent="0.2">
      <c r="A32" s="3">
        <v>29</v>
      </c>
      <c r="B32" s="3" t="s">
        <v>51</v>
      </c>
      <c r="C32" s="34">
        <v>18468</v>
      </c>
      <c r="D32" s="30">
        <f t="shared" si="0"/>
        <v>6.5437035278527273E-3</v>
      </c>
      <c r="E32" s="4">
        <f t="shared" si="2"/>
        <v>5.4147714966428416E-5</v>
      </c>
      <c r="F32" s="4">
        <f t="shared" si="3"/>
        <v>1.417750657996511E-2</v>
      </c>
      <c r="G32" s="4">
        <f t="shared" si="4"/>
        <v>4.5805924694969089E-3</v>
      </c>
      <c r="H32" s="4">
        <f t="shared" si="5"/>
        <v>4.2532519739895327E-3</v>
      </c>
      <c r="I32" s="30">
        <f t="shared" si="1"/>
        <v>8.8338444434864424E-3</v>
      </c>
      <c r="K32" s="5"/>
    </row>
    <row r="33" spans="1:11" x14ac:dyDescent="0.2">
      <c r="A33" s="3">
        <v>30</v>
      </c>
      <c r="B33" s="3" t="s">
        <v>52</v>
      </c>
      <c r="C33" s="34">
        <v>4779</v>
      </c>
      <c r="D33" s="30">
        <f t="shared" si="0"/>
        <v>1.693326790102241E-3</v>
      </c>
      <c r="E33" s="4">
        <f t="shared" si="2"/>
        <v>2.0924879681941829E-4</v>
      </c>
      <c r="F33" s="4">
        <f t="shared" si="3"/>
        <v>5.4787652546305854E-2</v>
      </c>
      <c r="G33" s="4">
        <f t="shared" si="4"/>
        <v>1.1853287530715687E-3</v>
      </c>
      <c r="H33" s="4">
        <f t="shared" si="5"/>
        <v>1.6436295763891755E-2</v>
      </c>
      <c r="I33" s="30">
        <f t="shared" si="1"/>
        <v>1.7621624516963325E-2</v>
      </c>
      <c r="K33" s="5"/>
    </row>
    <row r="34" spans="1:11" x14ac:dyDescent="0.2">
      <c r="A34" s="3">
        <v>31</v>
      </c>
      <c r="B34" s="3" t="s">
        <v>53</v>
      </c>
      <c r="C34" s="34">
        <v>14945</v>
      </c>
      <c r="D34" s="30">
        <f t="shared" si="0"/>
        <v>5.2954109391249197E-3</v>
      </c>
      <c r="E34" s="4">
        <f t="shared" si="2"/>
        <v>6.6912010705921717E-5</v>
      </c>
      <c r="F34" s="4">
        <f t="shared" si="3"/>
        <v>1.7519584578039187E-2</v>
      </c>
      <c r="G34" s="4">
        <f t="shared" si="4"/>
        <v>3.7067876573874435E-3</v>
      </c>
      <c r="H34" s="4">
        <f t="shared" si="5"/>
        <v>5.2558753734117556E-3</v>
      </c>
      <c r="I34" s="30">
        <f t="shared" si="1"/>
        <v>8.9626630307991992E-3</v>
      </c>
      <c r="K34" s="5"/>
    </row>
    <row r="35" spans="1:11" x14ac:dyDescent="0.2">
      <c r="A35" s="3">
        <v>32</v>
      </c>
      <c r="B35" s="3" t="s">
        <v>54</v>
      </c>
      <c r="C35" s="34">
        <v>12163</v>
      </c>
      <c r="D35" s="30">
        <f t="shared" si="0"/>
        <v>4.3096743561442889E-3</v>
      </c>
      <c r="E35" s="4">
        <f t="shared" si="2"/>
        <v>8.221655841486475E-5</v>
      </c>
      <c r="F35" s="4">
        <f t="shared" si="3"/>
        <v>2.1526777235780288E-2</v>
      </c>
      <c r="G35" s="4">
        <f t="shared" si="4"/>
        <v>3.0167720493010021E-3</v>
      </c>
      <c r="H35" s="4">
        <f t="shared" si="5"/>
        <v>6.4580331707340859E-3</v>
      </c>
      <c r="I35" s="30">
        <f t="shared" si="1"/>
        <v>9.4748052200350884E-3</v>
      </c>
      <c r="K35" s="5"/>
    </row>
    <row r="36" spans="1:11" x14ac:dyDescent="0.2">
      <c r="A36" s="3">
        <v>33</v>
      </c>
      <c r="B36" s="3" t="s">
        <v>55</v>
      </c>
      <c r="C36" s="34">
        <v>39880</v>
      </c>
      <c r="D36" s="30">
        <f t="shared" si="0"/>
        <v>1.4130544546825144E-2</v>
      </c>
      <c r="E36" s="4">
        <f t="shared" si="2"/>
        <v>2.5075225677031092E-5</v>
      </c>
      <c r="F36" s="4">
        <f t="shared" si="3"/>
        <v>6.5654511413940735E-3</v>
      </c>
      <c r="G36" s="4">
        <f t="shared" si="4"/>
        <v>9.8913811827775998E-3</v>
      </c>
      <c r="H36" s="4">
        <f t="shared" si="5"/>
        <v>1.9696353424182218E-3</v>
      </c>
      <c r="I36" s="30">
        <f t="shared" si="1"/>
        <v>1.1861016525195821E-2</v>
      </c>
      <c r="K36" s="5"/>
    </row>
    <row r="37" spans="1:11" x14ac:dyDescent="0.2">
      <c r="A37" s="3">
        <v>34</v>
      </c>
      <c r="B37" s="3" t="s">
        <v>56</v>
      </c>
      <c r="C37" s="34">
        <v>10785</v>
      </c>
      <c r="D37" s="30">
        <f t="shared" si="0"/>
        <v>3.8214123103688363E-3</v>
      </c>
      <c r="E37" s="4">
        <f t="shared" si="2"/>
        <v>9.2721372276309696E-5</v>
      </c>
      <c r="F37" s="4">
        <f t="shared" si="3"/>
        <v>2.4277254660991718E-2</v>
      </c>
      <c r="G37" s="4">
        <f t="shared" si="4"/>
        <v>2.6749886172581852E-3</v>
      </c>
      <c r="H37" s="4">
        <f t="shared" si="5"/>
        <v>7.2831763982975153E-3</v>
      </c>
      <c r="I37" s="30">
        <f t="shared" si="1"/>
        <v>9.9581650155557005E-3</v>
      </c>
      <c r="K37" s="5"/>
    </row>
    <row r="38" spans="1:11" x14ac:dyDescent="0.2">
      <c r="A38" s="3">
        <v>35</v>
      </c>
      <c r="B38" s="3" t="s">
        <v>57</v>
      </c>
      <c r="C38" s="34">
        <v>332072</v>
      </c>
      <c r="D38" s="30">
        <f t="shared" si="0"/>
        <v>0.11766194054045435</v>
      </c>
      <c r="E38" s="4">
        <f t="shared" si="2"/>
        <v>3.0113951191307911E-6</v>
      </c>
      <c r="F38" s="4">
        <f t="shared" si="3"/>
        <v>7.8847416078078143E-4</v>
      </c>
      <c r="G38" s="4">
        <f t="shared" si="4"/>
        <v>8.2363358378318041E-2</v>
      </c>
      <c r="H38" s="4">
        <f t="shared" si="5"/>
        <v>2.3654224823423442E-4</v>
      </c>
      <c r="I38" s="30">
        <f t="shared" si="1"/>
        <v>8.2599900626552272E-2</v>
      </c>
      <c r="K38" s="5"/>
    </row>
    <row r="39" spans="1:11" x14ac:dyDescent="0.2">
      <c r="A39" s="3">
        <v>36</v>
      </c>
      <c r="B39" s="3" t="s">
        <v>58</v>
      </c>
      <c r="C39" s="34">
        <v>29184</v>
      </c>
      <c r="D39" s="30">
        <f t="shared" si="0"/>
        <v>1.0340667303273446E-2</v>
      </c>
      <c r="E39" s="4">
        <f t="shared" si="2"/>
        <v>3.4265350877192981E-5</v>
      </c>
      <c r="F39" s="4">
        <f t="shared" si="3"/>
        <v>8.9717033826341702E-3</v>
      </c>
      <c r="G39" s="4">
        <f t="shared" si="4"/>
        <v>7.2384671122914116E-3</v>
      </c>
      <c r="H39" s="4">
        <f t="shared" si="5"/>
        <v>2.6915110147902508E-3</v>
      </c>
      <c r="I39" s="30">
        <f t="shared" si="1"/>
        <v>9.9299781270816619E-3</v>
      </c>
      <c r="K39" s="5"/>
    </row>
    <row r="40" spans="1:11" x14ac:dyDescent="0.2">
      <c r="A40" s="3">
        <v>37</v>
      </c>
      <c r="B40" s="3" t="s">
        <v>59</v>
      </c>
      <c r="C40" s="34">
        <v>95037</v>
      </c>
      <c r="D40" s="30">
        <f t="shared" si="0"/>
        <v>3.3674136461800938E-2</v>
      </c>
      <c r="E40" s="4">
        <f t="shared" si="2"/>
        <v>1.0522217662594568E-5</v>
      </c>
      <c r="F40" s="4">
        <f t="shared" si="3"/>
        <v>2.7550342657995902E-3</v>
      </c>
      <c r="G40" s="4">
        <f t="shared" si="4"/>
        <v>2.3571895523260656E-2</v>
      </c>
      <c r="H40" s="4">
        <f t="shared" si="5"/>
        <v>8.2651027973987701E-4</v>
      </c>
      <c r="I40" s="30">
        <f t="shared" si="1"/>
        <v>2.4398405803000532E-2</v>
      </c>
      <c r="K40" s="5"/>
    </row>
    <row r="41" spans="1:11" x14ac:dyDescent="0.2">
      <c r="A41" s="3">
        <v>38</v>
      </c>
      <c r="B41" s="3" t="s">
        <v>60</v>
      </c>
      <c r="C41" s="34">
        <v>14348</v>
      </c>
      <c r="D41" s="30">
        <f t="shared" si="0"/>
        <v>5.083877962834684E-3</v>
      </c>
      <c r="E41" s="4">
        <f t="shared" si="2"/>
        <v>6.9696124895455812E-5</v>
      </c>
      <c r="F41" s="4">
        <f t="shared" si="3"/>
        <v>1.8248549729495096E-2</v>
      </c>
      <c r="G41" s="4">
        <f t="shared" si="4"/>
        <v>3.5587145739842787E-3</v>
      </c>
      <c r="H41" s="4">
        <f t="shared" si="5"/>
        <v>5.4745649188485289E-3</v>
      </c>
      <c r="I41" s="30">
        <f t="shared" si="1"/>
        <v>9.0332794928328075E-3</v>
      </c>
      <c r="K41" s="5"/>
    </row>
    <row r="42" spans="1:11" x14ac:dyDescent="0.2">
      <c r="A42" s="3">
        <v>39</v>
      </c>
      <c r="B42" s="3" t="s">
        <v>105</v>
      </c>
      <c r="C42" s="34">
        <v>13603</v>
      </c>
      <c r="D42" s="30">
        <f t="shared" si="0"/>
        <v>4.8199046507137024E-3</v>
      </c>
      <c r="E42" s="4">
        <f t="shared" si="2"/>
        <v>7.3513195618613538E-5</v>
      </c>
      <c r="F42" s="4">
        <f t="shared" si="3"/>
        <v>1.9247974087980273E-2</v>
      </c>
      <c r="G42" s="4">
        <f t="shared" si="4"/>
        <v>3.3739332554995915E-3</v>
      </c>
      <c r="H42" s="4">
        <f t="shared" si="5"/>
        <v>5.774392226394082E-3</v>
      </c>
      <c r="I42" s="30">
        <f t="shared" si="1"/>
        <v>9.1483254818936731E-3</v>
      </c>
      <c r="K42" s="5"/>
    </row>
    <row r="43" spans="1:11" x14ac:dyDescent="0.2">
      <c r="A43" s="3">
        <v>40</v>
      </c>
      <c r="B43" s="3" t="s">
        <v>61</v>
      </c>
      <c r="C43" s="34">
        <v>36968</v>
      </c>
      <c r="D43" s="30">
        <f t="shared" si="0"/>
        <v>1.3098745506695887E-2</v>
      </c>
      <c r="E43" s="4">
        <f t="shared" si="2"/>
        <v>2.7050421986582989E-5</v>
      </c>
      <c r="F43" s="4">
        <f t="shared" si="3"/>
        <v>7.0826171694112648E-3</v>
      </c>
      <c r="G43" s="4">
        <f t="shared" si="4"/>
        <v>9.1691218546871203E-3</v>
      </c>
      <c r="H43" s="4">
        <f t="shared" si="5"/>
        <v>2.1247851508233795E-3</v>
      </c>
      <c r="I43" s="30">
        <f t="shared" si="1"/>
        <v>1.1293907005510501E-2</v>
      </c>
      <c r="K43" s="5"/>
    </row>
    <row r="44" spans="1:11" x14ac:dyDescent="0.2">
      <c r="A44" s="3">
        <v>41</v>
      </c>
      <c r="B44" s="3" t="s">
        <v>62</v>
      </c>
      <c r="C44" s="34">
        <v>20300</v>
      </c>
      <c r="D44" s="30">
        <f t="shared" si="0"/>
        <v>7.1928298470549257E-3</v>
      </c>
      <c r="E44" s="4">
        <f t="shared" si="2"/>
        <v>4.9261083743842368E-5</v>
      </c>
      <c r="F44" s="4">
        <f t="shared" si="3"/>
        <v>1.2898038991073679E-2</v>
      </c>
      <c r="G44" s="4">
        <f t="shared" si="4"/>
        <v>5.0349808929384477E-3</v>
      </c>
      <c r="H44" s="4">
        <f t="shared" si="5"/>
        <v>3.8694116973221034E-3</v>
      </c>
      <c r="I44" s="30">
        <f t="shared" si="1"/>
        <v>8.9043925902605511E-3</v>
      </c>
      <c r="K44" s="5"/>
    </row>
    <row r="45" spans="1:11" x14ac:dyDescent="0.2">
      <c r="A45" s="3">
        <v>42</v>
      </c>
      <c r="B45" s="3" t="s">
        <v>63</v>
      </c>
      <c r="C45" s="34">
        <v>18208</v>
      </c>
      <c r="D45" s="30">
        <f t="shared" si="0"/>
        <v>6.4515786135554724E-3</v>
      </c>
      <c r="E45" s="4">
        <f t="shared" si="2"/>
        <v>5.4920913884007027E-5</v>
      </c>
      <c r="F45" s="4">
        <f t="shared" si="3"/>
        <v>1.4379953400636842E-2</v>
      </c>
      <c r="G45" s="4">
        <f t="shared" si="4"/>
        <v>4.5161050294888301E-3</v>
      </c>
      <c r="H45" s="4">
        <f t="shared" si="5"/>
        <v>4.3139860201910525E-3</v>
      </c>
      <c r="I45" s="30">
        <f t="shared" si="1"/>
        <v>8.8300910496798835E-3</v>
      </c>
      <c r="K45" s="5"/>
    </row>
    <row r="46" spans="1:11" x14ac:dyDescent="0.2">
      <c r="A46" s="3">
        <v>43</v>
      </c>
      <c r="B46" s="3" t="s">
        <v>64</v>
      </c>
      <c r="C46" s="34">
        <v>13448</v>
      </c>
      <c r="D46" s="30">
        <f t="shared" si="0"/>
        <v>4.7649840287288005E-3</v>
      </c>
      <c r="E46" s="4">
        <f t="shared" si="2"/>
        <v>7.4360499702558005E-5</v>
      </c>
      <c r="F46" s="4">
        <f t="shared" si="3"/>
        <v>1.9469823878554109E-2</v>
      </c>
      <c r="G46" s="4">
        <f t="shared" si="4"/>
        <v>3.3354888201101601E-3</v>
      </c>
      <c r="H46" s="4">
        <f t="shared" si="5"/>
        <v>5.8409471635662326E-3</v>
      </c>
      <c r="I46" s="30">
        <f t="shared" si="1"/>
        <v>9.1764359836763922E-3</v>
      </c>
      <c r="K46" s="5"/>
    </row>
    <row r="47" spans="1:11" x14ac:dyDescent="0.2">
      <c r="A47" s="3">
        <v>44</v>
      </c>
      <c r="B47" s="3" t="s">
        <v>65</v>
      </c>
      <c r="C47" s="34">
        <v>7966</v>
      </c>
      <c r="D47" s="30">
        <f t="shared" si="0"/>
        <v>2.8225656434305193E-3</v>
      </c>
      <c r="E47" s="4">
        <f t="shared" si="2"/>
        <v>1.2553351744915893E-4</v>
      </c>
      <c r="F47" s="4">
        <f t="shared" si="3"/>
        <v>3.2868464915741358E-2</v>
      </c>
      <c r="G47" s="4">
        <f t="shared" si="4"/>
        <v>1.9757959504013633E-3</v>
      </c>
      <c r="H47" s="4">
        <f t="shared" si="5"/>
        <v>9.860539474722407E-3</v>
      </c>
      <c r="I47" s="30">
        <f t="shared" si="1"/>
        <v>1.1836335425123769E-2</v>
      </c>
      <c r="K47" s="5"/>
    </row>
    <row r="48" spans="1:11" x14ac:dyDescent="0.2">
      <c r="A48" s="3">
        <v>45</v>
      </c>
      <c r="B48" s="3" t="s">
        <v>66</v>
      </c>
      <c r="C48" s="34">
        <v>7557</v>
      </c>
      <c r="D48" s="30">
        <f t="shared" si="0"/>
        <v>2.6776460667090676E-3</v>
      </c>
      <c r="E48" s="4">
        <f t="shared" si="2"/>
        <v>1.3232764324467382E-4</v>
      </c>
      <c r="F48" s="4">
        <f t="shared" si="3"/>
        <v>3.4647372173983809E-2</v>
      </c>
      <c r="G48" s="4">
        <f t="shared" si="4"/>
        <v>1.8743522466963473E-3</v>
      </c>
      <c r="H48" s="4">
        <f t="shared" si="5"/>
        <v>1.0394211652195142E-2</v>
      </c>
      <c r="I48" s="30">
        <f t="shared" si="1"/>
        <v>1.2268563898891489E-2</v>
      </c>
      <c r="K48" s="5"/>
    </row>
    <row r="49" spans="1:11" x14ac:dyDescent="0.2">
      <c r="A49" s="3">
        <v>46</v>
      </c>
      <c r="B49" s="3" t="s">
        <v>67</v>
      </c>
      <c r="C49" s="34">
        <v>14188</v>
      </c>
      <c r="D49" s="30">
        <f t="shared" si="0"/>
        <v>5.0271857078825269E-3</v>
      </c>
      <c r="E49" s="4">
        <f t="shared" si="2"/>
        <v>7.0482097547223005E-5</v>
      </c>
      <c r="F49" s="4">
        <f t="shared" si="3"/>
        <v>1.8454341099435837E-2</v>
      </c>
      <c r="G49" s="4">
        <f t="shared" si="4"/>
        <v>3.5190299955177684E-3</v>
      </c>
      <c r="H49" s="4">
        <f t="shared" si="5"/>
        <v>5.5363023298307511E-3</v>
      </c>
      <c r="I49" s="30">
        <f t="shared" si="1"/>
        <v>9.05533232534852E-3</v>
      </c>
      <c r="K49" s="5"/>
    </row>
    <row r="50" spans="1:11" x14ac:dyDescent="0.2">
      <c r="A50" s="3">
        <v>47</v>
      </c>
      <c r="B50" s="3" t="s">
        <v>68</v>
      </c>
      <c r="C50" s="34">
        <v>17258</v>
      </c>
      <c r="D50" s="30">
        <f t="shared" si="0"/>
        <v>6.1149683497770399E-3</v>
      </c>
      <c r="E50" s="4">
        <f t="shared" si="2"/>
        <v>5.7944141847259239E-5</v>
      </c>
      <c r="F50" s="4">
        <f t="shared" si="3"/>
        <v>1.5171525757260149E-2</v>
      </c>
      <c r="G50" s="4">
        <f t="shared" si="4"/>
        <v>4.2804778448439279E-3</v>
      </c>
      <c r="H50" s="4">
        <f t="shared" si="5"/>
        <v>4.5514577271780444E-3</v>
      </c>
      <c r="I50" s="30">
        <f t="shared" si="1"/>
        <v>8.8319355720219723E-3</v>
      </c>
      <c r="K50" s="5"/>
    </row>
    <row r="51" spans="1:11" x14ac:dyDescent="0.2">
      <c r="A51" s="3">
        <v>48</v>
      </c>
      <c r="B51" s="3" t="s">
        <v>69</v>
      </c>
      <c r="C51" s="34">
        <v>18206</v>
      </c>
      <c r="D51" s="30">
        <f t="shared" si="0"/>
        <v>6.4508699603685708E-3</v>
      </c>
      <c r="E51" s="4">
        <f t="shared" si="2"/>
        <v>5.4926947160276834E-5</v>
      </c>
      <c r="F51" s="4">
        <f t="shared" si="3"/>
        <v>1.4381533094518053E-2</v>
      </c>
      <c r="G51" s="4">
        <f t="shared" si="4"/>
        <v>4.5156089722579989E-3</v>
      </c>
      <c r="H51" s="4">
        <f t="shared" si="5"/>
        <v>4.3144599283554156E-3</v>
      </c>
      <c r="I51" s="30">
        <f t="shared" si="1"/>
        <v>8.8300689006134137E-3</v>
      </c>
      <c r="K51" s="5"/>
    </row>
    <row r="52" spans="1:11" x14ac:dyDescent="0.2">
      <c r="A52" s="3">
        <v>49</v>
      </c>
      <c r="B52" s="3" t="s">
        <v>70</v>
      </c>
      <c r="C52" s="34">
        <v>9277</v>
      </c>
      <c r="D52" s="30">
        <f t="shared" si="0"/>
        <v>3.2870878074447562E-3</v>
      </c>
      <c r="E52" s="4">
        <f t="shared" si="2"/>
        <v>1.0779346771585642E-4</v>
      </c>
      <c r="F52" s="4">
        <f t="shared" si="3"/>
        <v>2.8223584296517803E-2</v>
      </c>
      <c r="G52" s="4">
        <f t="shared" si="4"/>
        <v>2.3009614652113293E-3</v>
      </c>
      <c r="H52" s="4">
        <f t="shared" si="5"/>
        <v>8.4670752889553398E-3</v>
      </c>
      <c r="I52" s="30">
        <f t="shared" si="1"/>
        <v>1.0768036754166668E-2</v>
      </c>
      <c r="K52" s="5"/>
    </row>
    <row r="53" spans="1:11" x14ac:dyDescent="0.2">
      <c r="A53" s="3">
        <v>50</v>
      </c>
      <c r="B53" s="3" t="s">
        <v>71</v>
      </c>
      <c r="C53" s="34">
        <v>15458</v>
      </c>
      <c r="D53" s="30">
        <f t="shared" si="0"/>
        <v>5.4771804815652728E-3</v>
      </c>
      <c r="E53" s="4">
        <f t="shared" si="2"/>
        <v>6.4691421917453741E-5</v>
      </c>
      <c r="F53" s="4">
        <f t="shared" si="3"/>
        <v>1.6938167390270129E-2</v>
      </c>
      <c r="G53" s="4">
        <f t="shared" si="4"/>
        <v>3.8340263370956907E-3</v>
      </c>
      <c r="H53" s="4">
        <f t="shared" si="5"/>
        <v>5.0814502170810384E-3</v>
      </c>
      <c r="I53" s="30">
        <f t="shared" si="1"/>
        <v>8.9154765541767291E-3</v>
      </c>
      <c r="K53" s="5"/>
    </row>
    <row r="54" spans="1:11" x14ac:dyDescent="0.2">
      <c r="A54" s="3">
        <v>51</v>
      </c>
      <c r="B54" s="3" t="s">
        <v>72</v>
      </c>
      <c r="C54" s="34">
        <v>5298</v>
      </c>
      <c r="D54" s="30">
        <f t="shared" si="0"/>
        <v>1.8772222921033003E-3</v>
      </c>
      <c r="E54" s="4">
        <f t="shared" si="2"/>
        <v>1.8875047187617969E-4</v>
      </c>
      <c r="F54" s="4">
        <f t="shared" si="3"/>
        <v>4.9420572200603183E-2</v>
      </c>
      <c r="G54" s="4">
        <f t="shared" si="4"/>
        <v>1.3140556044723101E-3</v>
      </c>
      <c r="H54" s="4">
        <f t="shared" si="5"/>
        <v>1.4826171660180954E-2</v>
      </c>
      <c r="I54" s="30">
        <f t="shared" si="1"/>
        <v>1.6140227264653265E-2</v>
      </c>
      <c r="K54" s="5"/>
    </row>
    <row r="55" spans="1:11" x14ac:dyDescent="0.2">
      <c r="A55" s="3">
        <v>52</v>
      </c>
      <c r="B55" s="3" t="s">
        <v>73</v>
      </c>
      <c r="C55" s="34">
        <v>38389</v>
      </c>
      <c r="D55" s="30">
        <f t="shared" si="0"/>
        <v>1.3602243595989731E-2</v>
      </c>
      <c r="E55" s="4">
        <f t="shared" si="2"/>
        <v>2.6049128656646437E-5</v>
      </c>
      <c r="F55" s="4">
        <f t="shared" si="3"/>
        <v>6.8204483450674848E-3</v>
      </c>
      <c r="G55" s="4">
        <f t="shared" si="4"/>
        <v>9.5215705171928112E-3</v>
      </c>
      <c r="H55" s="4">
        <f t="shared" si="5"/>
        <v>2.0461345035202453E-3</v>
      </c>
      <c r="I55" s="30">
        <f t="shared" si="1"/>
        <v>1.1567705020713057E-2</v>
      </c>
      <c r="K55" s="5"/>
    </row>
    <row r="56" spans="1:11" x14ac:dyDescent="0.2">
      <c r="A56" s="3">
        <v>53</v>
      </c>
      <c r="B56" s="3" t="s">
        <v>74</v>
      </c>
      <c r="C56" s="34">
        <v>52912</v>
      </c>
      <c r="D56" s="30">
        <f t="shared" si="0"/>
        <v>1.8748128712678336E-2</v>
      </c>
      <c r="E56" s="4">
        <f t="shared" si="2"/>
        <v>1.8899304505594195E-5</v>
      </c>
      <c r="F56" s="4">
        <f t="shared" si="3"/>
        <v>4.9484085182717654E-3</v>
      </c>
      <c r="G56" s="4">
        <f t="shared" si="4"/>
        <v>1.3123690098874834E-2</v>
      </c>
      <c r="H56" s="4">
        <f t="shared" si="5"/>
        <v>1.4845225554815295E-3</v>
      </c>
      <c r="I56" s="30">
        <f t="shared" si="1"/>
        <v>1.4608212654356363E-2</v>
      </c>
      <c r="K56" s="5"/>
    </row>
    <row r="57" spans="1:11" x14ac:dyDescent="0.2">
      <c r="A57" s="3">
        <v>54</v>
      </c>
      <c r="B57" s="3" t="s">
        <v>75</v>
      </c>
      <c r="C57" s="34">
        <v>27386</v>
      </c>
      <c r="D57" s="30">
        <f t="shared" si="0"/>
        <v>9.7035880882485812E-3</v>
      </c>
      <c r="E57" s="4">
        <f t="shared" si="2"/>
        <v>3.6515007668151608E-5</v>
      </c>
      <c r="F57" s="4">
        <f t="shared" si="3"/>
        <v>9.5607314510624281E-3</v>
      </c>
      <c r="G57" s="4">
        <f t="shared" si="4"/>
        <v>6.7925116617740065E-3</v>
      </c>
      <c r="H57" s="4">
        <f t="shared" si="5"/>
        <v>2.8682194353187285E-3</v>
      </c>
      <c r="I57" s="30">
        <f t="shared" si="1"/>
        <v>9.6607310970927354E-3</v>
      </c>
      <c r="K57" s="5"/>
    </row>
    <row r="58" spans="1:11" x14ac:dyDescent="0.2">
      <c r="A58" s="3">
        <v>55</v>
      </c>
      <c r="B58" s="3" t="s">
        <v>76</v>
      </c>
      <c r="C58" s="34">
        <v>10304</v>
      </c>
      <c r="D58" s="30">
        <f t="shared" si="0"/>
        <v>3.650981218918914E-3</v>
      </c>
      <c r="E58" s="4">
        <f t="shared" si="2"/>
        <v>9.7049689440993782E-5</v>
      </c>
      <c r="F58" s="4">
        <f t="shared" si="3"/>
        <v>2.5410538773175041E-2</v>
      </c>
      <c r="G58" s="4">
        <f t="shared" si="4"/>
        <v>2.5556868532432397E-3</v>
      </c>
      <c r="H58" s="4">
        <f t="shared" si="5"/>
        <v>7.6231616319525118E-3</v>
      </c>
      <c r="I58" s="30">
        <f t="shared" si="1"/>
        <v>1.0178848485195752E-2</v>
      </c>
      <c r="K58" s="5"/>
    </row>
    <row r="59" spans="1:11" x14ac:dyDescent="0.2">
      <c r="A59" s="3">
        <v>56</v>
      </c>
      <c r="B59" s="3" t="s">
        <v>77</v>
      </c>
      <c r="C59" s="34">
        <v>49741</v>
      </c>
      <c r="D59" s="30">
        <f t="shared" si="0"/>
        <v>1.7624559084845275E-2</v>
      </c>
      <c r="E59" s="4">
        <f t="shared" si="2"/>
        <v>2.0104139442311172E-5</v>
      </c>
      <c r="F59" s="4">
        <f t="shared" si="3"/>
        <v>5.2638706805009077E-3</v>
      </c>
      <c r="G59" s="4">
        <f t="shared" si="4"/>
        <v>1.2337191359391691E-2</v>
      </c>
      <c r="H59" s="4">
        <f t="shared" si="5"/>
        <v>1.5791612041502724E-3</v>
      </c>
      <c r="I59" s="30">
        <f t="shared" si="1"/>
        <v>1.3916352563541963E-2</v>
      </c>
      <c r="K59" s="5"/>
    </row>
    <row r="60" spans="1:11" x14ac:dyDescent="0.2">
      <c r="A60" s="3">
        <v>57</v>
      </c>
      <c r="B60" s="3" t="s">
        <v>78</v>
      </c>
      <c r="C60" s="34">
        <v>20959</v>
      </c>
      <c r="D60" s="30">
        <f t="shared" si="0"/>
        <v>7.4263310721391232E-3</v>
      </c>
      <c r="E60" s="4">
        <f t="shared" si="2"/>
        <v>4.7712200009542443E-5</v>
      </c>
      <c r="F60" s="4">
        <f t="shared" si="3"/>
        <v>1.2492494466281581E-2</v>
      </c>
      <c r="G60" s="4">
        <f t="shared" si="4"/>
        <v>5.1984317504973863E-3</v>
      </c>
      <c r="H60" s="4">
        <f t="shared" si="5"/>
        <v>3.7477483398844743E-3</v>
      </c>
      <c r="I60" s="30">
        <f t="shared" si="1"/>
        <v>8.9461800903818597E-3</v>
      </c>
      <c r="K60" s="5"/>
    </row>
    <row r="61" spans="1:11" x14ac:dyDescent="0.2">
      <c r="A61" s="3">
        <v>58</v>
      </c>
      <c r="B61" s="3" t="s">
        <v>79</v>
      </c>
      <c r="C61" s="34">
        <v>28996</v>
      </c>
      <c r="D61" s="30">
        <f t="shared" si="0"/>
        <v>1.0274053903704661E-2</v>
      </c>
      <c r="E61" s="4">
        <f t="shared" si="2"/>
        <v>3.4487515519381981E-5</v>
      </c>
      <c r="F61" s="4">
        <f t="shared" si="3"/>
        <v>9.0298727934472207E-3</v>
      </c>
      <c r="G61" s="4">
        <f t="shared" si="4"/>
        <v>7.1918377325932625E-3</v>
      </c>
      <c r="H61" s="4">
        <f t="shared" si="5"/>
        <v>2.7089618380341661E-3</v>
      </c>
      <c r="I61" s="30">
        <f t="shared" si="1"/>
        <v>9.900799570627429E-3</v>
      </c>
      <c r="K61" s="5"/>
    </row>
    <row r="62" spans="1:11" x14ac:dyDescent="0.2">
      <c r="A62" s="3">
        <v>59</v>
      </c>
      <c r="B62" s="3" t="s">
        <v>81</v>
      </c>
      <c r="C62" s="34">
        <v>0</v>
      </c>
      <c r="D62" s="30">
        <f t="shared" si="0"/>
        <v>0</v>
      </c>
      <c r="E62" s="4">
        <v>0</v>
      </c>
      <c r="F62" s="4">
        <v>0</v>
      </c>
      <c r="G62" s="4">
        <v>0</v>
      </c>
      <c r="H62" s="4">
        <v>0</v>
      </c>
      <c r="I62" s="30">
        <v>0</v>
      </c>
      <c r="K62" s="5"/>
    </row>
    <row r="63" spans="1:11" s="18" customFormat="1" ht="21" customHeight="1" thickBot="1" x14ac:dyDescent="0.3">
      <c r="B63" s="19" t="s">
        <v>19</v>
      </c>
      <c r="C63" s="35">
        <f>SUM(C4:C62)</f>
        <v>2822255</v>
      </c>
      <c r="D63" s="31">
        <f>SUM(D4:D62)</f>
        <v>1.0000000000000002</v>
      </c>
      <c r="E63" s="31">
        <f t="shared" ref="E63:I63" si="6">SUM(E4:E61)</f>
        <v>3.8192692530961019E-3</v>
      </c>
      <c r="F63" s="31">
        <f t="shared" si="6"/>
        <v>0.99999999999999989</v>
      </c>
      <c r="G63" s="31">
        <f t="shared" si="6"/>
        <v>0.7</v>
      </c>
      <c r="H63" s="31">
        <f t="shared" si="6"/>
        <v>0.3000000000000001</v>
      </c>
      <c r="I63" s="31">
        <f t="shared" si="6"/>
        <v>0.99999999999999989</v>
      </c>
    </row>
    <row r="64" spans="1:11" ht="12" thickTop="1" x14ac:dyDescent="0.2">
      <c r="E64" s="5"/>
      <c r="F64" s="5"/>
      <c r="G64" s="5"/>
      <c r="H64" s="5"/>
    </row>
    <row r="65" spans="11:11" x14ac:dyDescent="0.2">
      <c r="K65" s="5"/>
    </row>
  </sheetData>
  <mergeCells count="1">
    <mergeCell ref="A1:B3"/>
  </mergeCells>
  <printOptions horizontalCentered="1"/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80A2-D31B-4B23-8E5F-63BB576D743E}">
  <dimension ref="A1:AC465"/>
  <sheetViews>
    <sheetView zoomScale="106" zoomScaleNormal="106" workbookViewId="0">
      <selection sqref="A1:N1"/>
    </sheetView>
  </sheetViews>
  <sheetFormatPr baseColWidth="10" defaultRowHeight="9" x14ac:dyDescent="0.15"/>
  <cols>
    <col min="1" max="1" width="21.5703125" style="288" bestFit="1" customWidth="1"/>
    <col min="2" max="2" width="10.5703125" style="288" bestFit="1" customWidth="1"/>
    <col min="3" max="3" width="10.85546875" style="288" bestFit="1" customWidth="1"/>
    <col min="4" max="5" width="10.5703125" style="288" bestFit="1" customWidth="1"/>
    <col min="6" max="6" width="11" style="288" bestFit="1" customWidth="1"/>
    <col min="7" max="7" width="10.28515625" style="288" bestFit="1" customWidth="1"/>
    <col min="8" max="8" width="11" style="288" bestFit="1" customWidth="1"/>
    <col min="9" max="9" width="10.5703125" style="288" bestFit="1" customWidth="1"/>
    <col min="10" max="10" width="10.28515625" style="288" bestFit="1" customWidth="1"/>
    <col min="11" max="11" width="10.85546875" style="288" bestFit="1" customWidth="1"/>
    <col min="12" max="12" width="10.5703125" style="288" bestFit="1" customWidth="1"/>
    <col min="13" max="13" width="10.85546875" style="288" bestFit="1" customWidth="1"/>
    <col min="14" max="14" width="12" style="288" bestFit="1" customWidth="1"/>
    <col min="15" max="17" width="10" style="288" bestFit="1" customWidth="1"/>
    <col min="18" max="18" width="10.85546875" style="288" bestFit="1" customWidth="1"/>
    <col min="19" max="23" width="11.42578125" style="288"/>
    <col min="24" max="29" width="11.42578125" style="273"/>
    <col min="30" max="16384" width="11.42578125" style="164"/>
  </cols>
  <sheetData>
    <row r="1" spans="1:14" ht="19.5" customHeight="1" x14ac:dyDescent="0.15">
      <c r="A1" s="297" t="s">
        <v>211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14" ht="6.75" customHeight="1" x14ac:dyDescent="0.1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1:14" ht="14.25" customHeight="1" x14ac:dyDescent="0.15">
      <c r="A3" s="290" t="s">
        <v>212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14" ht="13.5" customHeight="1" thickBot="1" x14ac:dyDescent="0.2">
      <c r="A4" s="287" t="s">
        <v>213</v>
      </c>
      <c r="B4" s="276" t="s">
        <v>7</v>
      </c>
      <c r="C4" s="276" t="s">
        <v>8</v>
      </c>
      <c r="D4" s="276" t="s">
        <v>9</v>
      </c>
      <c r="E4" s="276" t="s">
        <v>10</v>
      </c>
      <c r="F4" s="276" t="s">
        <v>11</v>
      </c>
      <c r="G4" s="276" t="s">
        <v>12</v>
      </c>
      <c r="H4" s="276" t="s">
        <v>13</v>
      </c>
      <c r="I4" s="276" t="s">
        <v>14</v>
      </c>
      <c r="J4" s="276" t="s">
        <v>15</v>
      </c>
      <c r="K4" s="276" t="s">
        <v>16</v>
      </c>
      <c r="L4" s="276" t="s">
        <v>17</v>
      </c>
      <c r="M4" s="276" t="s">
        <v>18</v>
      </c>
      <c r="N4" s="276" t="s">
        <v>19</v>
      </c>
    </row>
    <row r="5" spans="1:14" ht="9.75" thickTop="1" x14ac:dyDescent="0.15">
      <c r="A5" s="37" t="s">
        <v>24</v>
      </c>
      <c r="B5" s="277">
        <v>1782344.35</v>
      </c>
      <c r="C5" s="277">
        <v>2064374.3</v>
      </c>
      <c r="D5" s="278">
        <v>1581194.77</v>
      </c>
      <c r="E5" s="278">
        <v>2184844.84</v>
      </c>
      <c r="F5" s="278">
        <v>2208283.21</v>
      </c>
      <c r="G5" s="277">
        <v>1753938.28</v>
      </c>
      <c r="H5" s="277">
        <v>1762693.22</v>
      </c>
      <c r="I5" s="278">
        <v>2127522.7799999998</v>
      </c>
      <c r="J5" s="279">
        <v>1637919.01</v>
      </c>
      <c r="K5" s="278">
        <v>1707289.6199999999</v>
      </c>
      <c r="L5" s="280">
        <v>1907830.32</v>
      </c>
      <c r="M5" s="280">
        <v>1753871.73</v>
      </c>
      <c r="N5" s="280">
        <f>SUM(B5:M5)</f>
        <v>22472106.43</v>
      </c>
    </row>
    <row r="6" spans="1:14" x14ac:dyDescent="0.15">
      <c r="A6" s="37" t="s">
        <v>25</v>
      </c>
      <c r="B6" s="277">
        <v>861439.70000000007</v>
      </c>
      <c r="C6" s="277">
        <v>1034442.56</v>
      </c>
      <c r="D6" s="278">
        <v>746450.53</v>
      </c>
      <c r="E6" s="278">
        <v>1007118.44</v>
      </c>
      <c r="F6" s="278">
        <v>1017922.51</v>
      </c>
      <c r="G6" s="277">
        <v>808489.26</v>
      </c>
      <c r="H6" s="277">
        <v>812524.91</v>
      </c>
      <c r="I6" s="278">
        <v>980695.47000000009</v>
      </c>
      <c r="J6" s="281">
        <v>755009.41999999993</v>
      </c>
      <c r="K6" s="278">
        <v>786986.26</v>
      </c>
      <c r="L6" s="282">
        <v>879426.8</v>
      </c>
      <c r="M6" s="282">
        <v>808458.58</v>
      </c>
      <c r="N6" s="280">
        <f t="shared" ref="N6:N62" si="0">SUM(B6:M6)</f>
        <v>10498964.440000001</v>
      </c>
    </row>
    <row r="7" spans="1:14" x14ac:dyDescent="0.15">
      <c r="A7" s="37" t="s">
        <v>26</v>
      </c>
      <c r="B7" s="277">
        <v>4911382.18</v>
      </c>
      <c r="C7" s="277">
        <v>5891365.8000000007</v>
      </c>
      <c r="D7" s="278">
        <v>4754441.1899999995</v>
      </c>
      <c r="E7" s="278">
        <v>6569536.1900000004</v>
      </c>
      <c r="F7" s="278">
        <v>6640012.2399999993</v>
      </c>
      <c r="G7" s="277">
        <v>5273857.8100000005</v>
      </c>
      <c r="H7" s="277">
        <v>5300182.75</v>
      </c>
      <c r="I7" s="278">
        <v>6397176.4099999992</v>
      </c>
      <c r="J7" s="281">
        <v>4925003.3899999997</v>
      </c>
      <c r="K7" s="278">
        <v>5133591.5200000005</v>
      </c>
      <c r="L7" s="282">
        <v>5736590.6099999994</v>
      </c>
      <c r="M7" s="282">
        <v>5273657.6999999993</v>
      </c>
      <c r="N7" s="280">
        <f t="shared" si="0"/>
        <v>66806797.789999992</v>
      </c>
    </row>
    <row r="8" spans="1:14" x14ac:dyDescent="0.15">
      <c r="A8" s="37" t="s">
        <v>27</v>
      </c>
      <c r="B8" s="277">
        <v>549633.87</v>
      </c>
      <c r="C8" s="277">
        <v>657118.27</v>
      </c>
      <c r="D8" s="278">
        <v>475366.56999999995</v>
      </c>
      <c r="E8" s="278">
        <v>656846.47</v>
      </c>
      <c r="F8" s="278">
        <v>663892.92000000004</v>
      </c>
      <c r="G8" s="277">
        <v>527299.76</v>
      </c>
      <c r="H8" s="277">
        <v>529931.82000000007</v>
      </c>
      <c r="I8" s="278">
        <v>639613.29999999993</v>
      </c>
      <c r="J8" s="281">
        <v>492420.01</v>
      </c>
      <c r="K8" s="278">
        <v>513275.42</v>
      </c>
      <c r="L8" s="282">
        <v>573565.49</v>
      </c>
      <c r="M8" s="282">
        <v>527279.76</v>
      </c>
      <c r="N8" s="280">
        <f t="shared" si="0"/>
        <v>6806243.6599999992</v>
      </c>
    </row>
    <row r="9" spans="1:14" x14ac:dyDescent="0.15">
      <c r="A9" s="37" t="s">
        <v>28</v>
      </c>
      <c r="B9" s="277">
        <v>3305297.83</v>
      </c>
      <c r="C9" s="277">
        <v>3928370.31</v>
      </c>
      <c r="D9" s="278">
        <v>2889084.08</v>
      </c>
      <c r="E9" s="278">
        <v>3992044.84</v>
      </c>
      <c r="F9" s="278">
        <v>4034870.33</v>
      </c>
      <c r="G9" s="277">
        <v>3204712.8200000003</v>
      </c>
      <c r="H9" s="277">
        <v>3220709.44</v>
      </c>
      <c r="I9" s="278">
        <v>3887308.69</v>
      </c>
      <c r="J9" s="283">
        <v>2992727.92</v>
      </c>
      <c r="K9" s="278">
        <v>3119478.6</v>
      </c>
      <c r="L9" s="280">
        <v>3485897.08</v>
      </c>
      <c r="M9" s="280">
        <v>3204591.22</v>
      </c>
      <c r="N9" s="280">
        <f t="shared" si="0"/>
        <v>41265093.160000004</v>
      </c>
    </row>
    <row r="10" spans="1:14" x14ac:dyDescent="0.15">
      <c r="A10" s="37" t="s">
        <v>29</v>
      </c>
      <c r="B10" s="277">
        <v>1708049.03</v>
      </c>
      <c r="C10" s="277">
        <v>2068719.29</v>
      </c>
      <c r="D10" s="278">
        <v>1521923.1500000001</v>
      </c>
      <c r="E10" s="278">
        <v>2102945.1800000002</v>
      </c>
      <c r="F10" s="278">
        <v>2125504.96</v>
      </c>
      <c r="G10" s="277">
        <v>1688191.2999999998</v>
      </c>
      <c r="H10" s="277">
        <v>1696618.07</v>
      </c>
      <c r="I10" s="278">
        <v>2047771.8599999999</v>
      </c>
      <c r="J10" s="281">
        <v>1576521.06</v>
      </c>
      <c r="K10" s="278">
        <v>1643291.29</v>
      </c>
      <c r="L10" s="280">
        <v>1836314.66</v>
      </c>
      <c r="M10" s="280">
        <v>1688127.24</v>
      </c>
      <c r="N10" s="280">
        <f t="shared" si="0"/>
        <v>21703977.09</v>
      </c>
    </row>
    <row r="11" spans="1:14" x14ac:dyDescent="0.15">
      <c r="A11" s="37" t="s">
        <v>30</v>
      </c>
      <c r="B11" s="277">
        <v>957805.09</v>
      </c>
      <c r="C11" s="277">
        <v>1133772.6099999999</v>
      </c>
      <c r="D11" s="278">
        <v>844242.86</v>
      </c>
      <c r="E11" s="278">
        <v>1166548.03</v>
      </c>
      <c r="F11" s="278">
        <v>1179062.4099999999</v>
      </c>
      <c r="G11" s="277">
        <v>936475.31</v>
      </c>
      <c r="H11" s="277">
        <v>941149.80999999994</v>
      </c>
      <c r="I11" s="278">
        <v>1135942.22</v>
      </c>
      <c r="J11" s="281">
        <v>874529.47</v>
      </c>
      <c r="K11" s="278">
        <v>911568.32</v>
      </c>
      <c r="L11" s="280">
        <v>1018642.46</v>
      </c>
      <c r="M11" s="280">
        <v>936439.78</v>
      </c>
      <c r="N11" s="280">
        <f t="shared" si="0"/>
        <v>12036178.369999999</v>
      </c>
    </row>
    <row r="12" spans="1:14" x14ac:dyDescent="0.15">
      <c r="A12" s="37" t="s">
        <v>31</v>
      </c>
      <c r="B12" s="277">
        <v>1807378.57</v>
      </c>
      <c r="C12" s="277">
        <v>2007029.43</v>
      </c>
      <c r="D12" s="278">
        <v>1619709.87</v>
      </c>
      <c r="E12" s="278">
        <v>2238063.7799999998</v>
      </c>
      <c r="F12" s="278">
        <v>2262073.08</v>
      </c>
      <c r="G12" s="277">
        <v>1796661.1099999999</v>
      </c>
      <c r="H12" s="277">
        <v>1805629.3</v>
      </c>
      <c r="I12" s="278">
        <v>2179345.46</v>
      </c>
      <c r="J12" s="281">
        <v>1677815.82</v>
      </c>
      <c r="K12" s="278">
        <v>1748876.17</v>
      </c>
      <c r="L12" s="280">
        <v>1954301.69</v>
      </c>
      <c r="M12" s="280">
        <v>1796592.93</v>
      </c>
      <c r="N12" s="280">
        <f t="shared" si="0"/>
        <v>22893477.210000005</v>
      </c>
    </row>
    <row r="13" spans="1:14" x14ac:dyDescent="0.15">
      <c r="A13" s="37" t="s">
        <v>32</v>
      </c>
      <c r="B13" s="277">
        <v>2034087.79</v>
      </c>
      <c r="C13" s="277">
        <v>2330654.1799999997</v>
      </c>
      <c r="D13" s="278">
        <v>1813053.34</v>
      </c>
      <c r="E13" s="278">
        <v>2505219.66</v>
      </c>
      <c r="F13" s="278">
        <v>2532094.92</v>
      </c>
      <c r="G13" s="277">
        <v>2011127.0999999999</v>
      </c>
      <c r="H13" s="277">
        <v>2021165.82</v>
      </c>
      <c r="I13" s="278">
        <v>2439492.1800000002</v>
      </c>
      <c r="J13" s="283">
        <v>1878095.34</v>
      </c>
      <c r="K13" s="278">
        <v>1957638.11</v>
      </c>
      <c r="L13" s="280">
        <v>2187585.1100000003</v>
      </c>
      <c r="M13" s="280">
        <v>2011050.79</v>
      </c>
      <c r="N13" s="280">
        <f t="shared" si="0"/>
        <v>25721264.339999996</v>
      </c>
    </row>
    <row r="14" spans="1:14" x14ac:dyDescent="0.15">
      <c r="A14" s="37" t="s">
        <v>33</v>
      </c>
      <c r="B14" s="277">
        <v>587148.06000000006</v>
      </c>
      <c r="C14" s="277">
        <v>642823.28</v>
      </c>
      <c r="D14" s="278">
        <v>518770.26999999996</v>
      </c>
      <c r="E14" s="278">
        <v>716820.34</v>
      </c>
      <c r="F14" s="278">
        <v>724510.18</v>
      </c>
      <c r="G14" s="277">
        <v>575445.27</v>
      </c>
      <c r="H14" s="277">
        <v>578317.66</v>
      </c>
      <c r="I14" s="278">
        <v>698013.68</v>
      </c>
      <c r="J14" s="281">
        <v>537380.79999999993</v>
      </c>
      <c r="K14" s="278">
        <v>560140.42000000004</v>
      </c>
      <c r="L14" s="280">
        <v>625935.33000000007</v>
      </c>
      <c r="M14" s="280">
        <v>575423.43000000005</v>
      </c>
      <c r="N14" s="280">
        <f t="shared" si="0"/>
        <v>7340728.7199999997</v>
      </c>
    </row>
    <row r="15" spans="1:14" x14ac:dyDescent="0.15">
      <c r="A15" s="37" t="s">
        <v>34</v>
      </c>
      <c r="B15" s="277">
        <v>2887283.5599999996</v>
      </c>
      <c r="C15" s="277">
        <v>3486520.93</v>
      </c>
      <c r="D15" s="278">
        <v>2551078.4</v>
      </c>
      <c r="E15" s="278">
        <v>3524999.29</v>
      </c>
      <c r="F15" s="278">
        <v>3562814.46</v>
      </c>
      <c r="G15" s="277">
        <v>2829780.4499999997</v>
      </c>
      <c r="H15" s="277">
        <v>2843905.56</v>
      </c>
      <c r="I15" s="278">
        <v>3432516.66</v>
      </c>
      <c r="J15" s="281">
        <v>2642596.52</v>
      </c>
      <c r="K15" s="278">
        <v>2754518.12</v>
      </c>
      <c r="L15" s="280">
        <v>3078067.8099999996</v>
      </c>
      <c r="M15" s="280">
        <v>2829673.08</v>
      </c>
      <c r="N15" s="280">
        <f t="shared" si="0"/>
        <v>36423754.839999996</v>
      </c>
    </row>
    <row r="16" spans="1:14" x14ac:dyDescent="0.15">
      <c r="A16" s="37" t="s">
        <v>35</v>
      </c>
      <c r="B16" s="277">
        <v>4416711.55</v>
      </c>
      <c r="C16" s="277">
        <v>4858367.5299999993</v>
      </c>
      <c r="D16" s="278">
        <v>3920792.48</v>
      </c>
      <c r="E16" s="278">
        <v>5417626.8099999996</v>
      </c>
      <c r="F16" s="278">
        <v>5475745.5099999998</v>
      </c>
      <c r="G16" s="277">
        <v>4349134.04</v>
      </c>
      <c r="H16" s="277">
        <v>4370843.13</v>
      </c>
      <c r="I16" s="278">
        <v>5275488.78</v>
      </c>
      <c r="J16" s="284">
        <v>4061448.12</v>
      </c>
      <c r="K16" s="278">
        <v>4233462.1900000004</v>
      </c>
      <c r="L16" s="280">
        <v>4730730.79</v>
      </c>
      <c r="M16" s="280">
        <v>4348969.01</v>
      </c>
      <c r="N16" s="280">
        <f t="shared" si="0"/>
        <v>55459319.939999983</v>
      </c>
    </row>
    <row r="17" spans="1:14" x14ac:dyDescent="0.15">
      <c r="A17" s="37" t="s">
        <v>36</v>
      </c>
      <c r="B17" s="277">
        <v>16343749.559999999</v>
      </c>
      <c r="C17" s="277">
        <v>18128919.170000002</v>
      </c>
      <c r="D17" s="278">
        <v>14521181.390000001</v>
      </c>
      <c r="E17" s="278">
        <v>20064908.32</v>
      </c>
      <c r="F17" s="278">
        <v>20280158.77</v>
      </c>
      <c r="G17" s="277">
        <v>16107601.889999999</v>
      </c>
      <c r="H17" s="277">
        <v>16188004.439999999</v>
      </c>
      <c r="I17" s="278">
        <v>19538481.059999999</v>
      </c>
      <c r="J17" s="281">
        <v>15042118.469999999</v>
      </c>
      <c r="K17" s="278">
        <v>15679195.67</v>
      </c>
      <c r="L17" s="280">
        <v>17520896.670000002</v>
      </c>
      <c r="M17" s="280">
        <v>16106990.689999999</v>
      </c>
      <c r="N17" s="280">
        <f t="shared" si="0"/>
        <v>205522206.09999996</v>
      </c>
    </row>
    <row r="18" spans="1:14" x14ac:dyDescent="0.15">
      <c r="A18" s="37" t="s">
        <v>37</v>
      </c>
      <c r="B18" s="277">
        <v>1624932.6300000001</v>
      </c>
      <c r="C18" s="277">
        <v>2021012.4</v>
      </c>
      <c r="D18" s="278">
        <v>1457077.9300000002</v>
      </c>
      <c r="E18" s="278">
        <v>1917260.79</v>
      </c>
      <c r="F18" s="278">
        <v>1937828.6</v>
      </c>
      <c r="G18" s="277">
        <v>1539128.5699999998</v>
      </c>
      <c r="H18" s="277">
        <v>1546811.27</v>
      </c>
      <c r="I18" s="278">
        <v>1866959.1199999999</v>
      </c>
      <c r="J18" s="281">
        <v>1437318.5</v>
      </c>
      <c r="K18" s="278">
        <v>1498193.09</v>
      </c>
      <c r="L18" s="280">
        <v>1674173.02</v>
      </c>
      <c r="M18" s="280">
        <v>1539070.17</v>
      </c>
      <c r="N18" s="280">
        <f t="shared" si="0"/>
        <v>20059766.090000004</v>
      </c>
    </row>
    <row r="19" spans="1:14" x14ac:dyDescent="0.15">
      <c r="A19" s="37" t="s">
        <v>38</v>
      </c>
      <c r="B19" s="277">
        <v>2011399.25</v>
      </c>
      <c r="C19" s="277">
        <v>2304709.96</v>
      </c>
      <c r="D19" s="278">
        <v>1797947.29</v>
      </c>
      <c r="E19" s="278">
        <v>2484346.6</v>
      </c>
      <c r="F19" s="278">
        <v>2510997.94</v>
      </c>
      <c r="G19" s="277">
        <v>1994370.73</v>
      </c>
      <c r="H19" s="277">
        <v>2004325.82</v>
      </c>
      <c r="I19" s="278">
        <v>2419166.7399999998</v>
      </c>
      <c r="J19" s="281">
        <v>1862447.38</v>
      </c>
      <c r="K19" s="278">
        <v>1941327.41</v>
      </c>
      <c r="L19" s="280">
        <v>2169358.5299999998</v>
      </c>
      <c r="M19" s="280">
        <v>1994295.06</v>
      </c>
      <c r="N19" s="280">
        <f t="shared" si="0"/>
        <v>25494692.709999997</v>
      </c>
    </row>
    <row r="20" spans="1:14" x14ac:dyDescent="0.15">
      <c r="A20" s="37" t="s">
        <v>104</v>
      </c>
      <c r="B20" s="277">
        <v>3876704.24</v>
      </c>
      <c r="C20" s="277">
        <v>4612930.04</v>
      </c>
      <c r="D20" s="278">
        <v>3411555.08</v>
      </c>
      <c r="E20" s="278">
        <v>4713978.71</v>
      </c>
      <c r="F20" s="278">
        <v>4764548.8899999997</v>
      </c>
      <c r="G20" s="277">
        <v>3784263.11</v>
      </c>
      <c r="H20" s="277">
        <v>3803152.5999999996</v>
      </c>
      <c r="I20" s="278">
        <v>4590301.74</v>
      </c>
      <c r="J20" s="284">
        <v>3533942.2</v>
      </c>
      <c r="K20" s="278">
        <v>3683614.87</v>
      </c>
      <c r="L20" s="280">
        <v>4116297.5999999996</v>
      </c>
      <c r="M20" s="280">
        <v>3784119.5100000002</v>
      </c>
      <c r="N20" s="280">
        <f t="shared" si="0"/>
        <v>48675408.590000004</v>
      </c>
    </row>
    <row r="21" spans="1:14" x14ac:dyDescent="0.15">
      <c r="A21" s="37" t="s">
        <v>39</v>
      </c>
      <c r="B21" s="277">
        <v>2461118</v>
      </c>
      <c r="C21" s="277">
        <v>2968882.51</v>
      </c>
      <c r="D21" s="278">
        <v>2200852.1799999997</v>
      </c>
      <c r="E21" s="278">
        <v>3041067.8</v>
      </c>
      <c r="F21" s="278">
        <v>3073691.4899999998</v>
      </c>
      <c r="G21" s="277">
        <v>2441292.4700000002</v>
      </c>
      <c r="H21" s="277">
        <v>2453478.3999999999</v>
      </c>
      <c r="I21" s="278">
        <v>2961281.69</v>
      </c>
      <c r="J21" s="281">
        <v>2279806.19</v>
      </c>
      <c r="K21" s="278">
        <v>2376362.5700000003</v>
      </c>
      <c r="L21" s="280">
        <v>2655493.56</v>
      </c>
      <c r="M21" s="280">
        <v>2441199.83</v>
      </c>
      <c r="N21" s="280">
        <f t="shared" si="0"/>
        <v>31354526.689999998</v>
      </c>
    </row>
    <row r="22" spans="1:14" x14ac:dyDescent="0.15">
      <c r="A22" s="37" t="s">
        <v>40</v>
      </c>
      <c r="B22" s="277">
        <v>1566336.83</v>
      </c>
      <c r="C22" s="277">
        <v>1826996.6400000001</v>
      </c>
      <c r="D22" s="278">
        <v>1365044.26</v>
      </c>
      <c r="E22" s="278">
        <v>1886174.9</v>
      </c>
      <c r="F22" s="278">
        <v>1906409.23</v>
      </c>
      <c r="G22" s="277">
        <v>1514173.6</v>
      </c>
      <c r="H22" s="277">
        <v>1521731.73</v>
      </c>
      <c r="I22" s="278">
        <v>1836688.81</v>
      </c>
      <c r="J22" s="281">
        <v>1414014.25</v>
      </c>
      <c r="K22" s="278">
        <v>1473901.8399999999</v>
      </c>
      <c r="L22" s="280">
        <v>1647028.49</v>
      </c>
      <c r="M22" s="280">
        <v>1514116.1400000001</v>
      </c>
      <c r="N22" s="280">
        <f t="shared" si="0"/>
        <v>19472616.720000003</v>
      </c>
    </row>
    <row r="23" spans="1:14" x14ac:dyDescent="0.15">
      <c r="A23" s="37" t="s">
        <v>41</v>
      </c>
      <c r="B23" s="277">
        <v>654556.73</v>
      </c>
      <c r="C23" s="277">
        <v>781131.37999999989</v>
      </c>
      <c r="D23" s="278">
        <v>563878.56000000006</v>
      </c>
      <c r="E23" s="278">
        <v>769032.53</v>
      </c>
      <c r="F23" s="278">
        <v>777282.49</v>
      </c>
      <c r="G23" s="277">
        <v>617359.91</v>
      </c>
      <c r="H23" s="277">
        <v>620441.51</v>
      </c>
      <c r="I23" s="278">
        <v>748856.03</v>
      </c>
      <c r="J23" s="284">
        <v>576522.87</v>
      </c>
      <c r="K23" s="278">
        <v>600940.28</v>
      </c>
      <c r="L23" s="280">
        <v>671527.59</v>
      </c>
      <c r="M23" s="280">
        <v>617336.48</v>
      </c>
      <c r="N23" s="280">
        <f t="shared" si="0"/>
        <v>7998866.3600000013</v>
      </c>
    </row>
    <row r="24" spans="1:14" x14ac:dyDescent="0.15">
      <c r="A24" s="37" t="s">
        <v>42</v>
      </c>
      <c r="B24" s="277">
        <v>9129216.9900000002</v>
      </c>
      <c r="C24" s="277">
        <v>10074688.119999999</v>
      </c>
      <c r="D24" s="278">
        <v>8130459.7000000002</v>
      </c>
      <c r="E24" s="278">
        <v>11234411.59</v>
      </c>
      <c r="F24" s="278">
        <v>11354931.059999999</v>
      </c>
      <c r="G24" s="277">
        <v>9018702.0199999996</v>
      </c>
      <c r="H24" s="277">
        <v>9063719.7000000011</v>
      </c>
      <c r="I24" s="278">
        <v>10939663.140000001</v>
      </c>
      <c r="J24" s="283">
        <v>8422134.1699999999</v>
      </c>
      <c r="K24" s="278">
        <v>8778835.9000000004</v>
      </c>
      <c r="L24" s="280">
        <v>9810010.6699999999</v>
      </c>
      <c r="M24" s="280">
        <v>9018359.8100000005</v>
      </c>
      <c r="N24" s="280">
        <f t="shared" si="0"/>
        <v>114975132.87</v>
      </c>
    </row>
    <row r="25" spans="1:14" x14ac:dyDescent="0.15">
      <c r="A25" s="37" t="s">
        <v>43</v>
      </c>
      <c r="B25" s="277">
        <v>5339175.5100000007</v>
      </c>
      <c r="C25" s="277">
        <v>5890971.8799999999</v>
      </c>
      <c r="D25" s="278">
        <v>4754123.29</v>
      </c>
      <c r="E25" s="278">
        <v>6569096.9199999999</v>
      </c>
      <c r="F25" s="278">
        <v>6639568.2700000005</v>
      </c>
      <c r="G25" s="277">
        <v>5273505.18</v>
      </c>
      <c r="H25" s="277">
        <v>5299828.3599999994</v>
      </c>
      <c r="I25" s="278">
        <v>6396748.6799999997</v>
      </c>
      <c r="J25" s="283">
        <v>4924674.09</v>
      </c>
      <c r="K25" s="278">
        <v>5133248.2700000005</v>
      </c>
      <c r="L25" s="280">
        <v>5736207.0300000003</v>
      </c>
      <c r="M25" s="280">
        <v>5273305.08</v>
      </c>
      <c r="N25" s="280">
        <f t="shared" si="0"/>
        <v>67230452.560000002</v>
      </c>
    </row>
    <row r="26" spans="1:14" x14ac:dyDescent="0.15">
      <c r="A26" s="37" t="s">
        <v>44</v>
      </c>
      <c r="B26" s="277">
        <v>1804641.05</v>
      </c>
      <c r="C26" s="277">
        <v>2145866.81</v>
      </c>
      <c r="D26" s="278">
        <v>1571602.94</v>
      </c>
      <c r="E26" s="278">
        <v>2171591.14</v>
      </c>
      <c r="F26" s="278">
        <v>2194887.33</v>
      </c>
      <c r="G26" s="277">
        <v>1743298.54</v>
      </c>
      <c r="H26" s="277">
        <v>1752000.3800000001</v>
      </c>
      <c r="I26" s="278">
        <v>2114616.8000000003</v>
      </c>
      <c r="J26" s="281">
        <v>1627983.08</v>
      </c>
      <c r="K26" s="278">
        <v>1696932.87</v>
      </c>
      <c r="L26" s="280">
        <v>1896257.06</v>
      </c>
      <c r="M26" s="280">
        <v>1743232.4</v>
      </c>
      <c r="N26" s="280">
        <f t="shared" si="0"/>
        <v>22462910.400000002</v>
      </c>
    </row>
    <row r="27" spans="1:14" x14ac:dyDescent="0.15">
      <c r="A27" s="37" t="s">
        <v>45</v>
      </c>
      <c r="B27" s="277">
        <v>1487955.63</v>
      </c>
      <c r="C27" s="277">
        <v>1783684.3699999999</v>
      </c>
      <c r="D27" s="278">
        <v>1322521.26</v>
      </c>
      <c r="E27" s="278">
        <v>1827417.96</v>
      </c>
      <c r="F27" s="278">
        <v>1847021.97</v>
      </c>
      <c r="G27" s="277">
        <v>1467005.01</v>
      </c>
      <c r="H27" s="277">
        <v>1474327.7</v>
      </c>
      <c r="I27" s="278">
        <v>1779473.4300000002</v>
      </c>
      <c r="J27" s="281">
        <v>1369965.77</v>
      </c>
      <c r="K27" s="278">
        <v>1427987.78</v>
      </c>
      <c r="L27" s="280">
        <v>1595721.29</v>
      </c>
      <c r="M27" s="280">
        <v>1466949.3399999999</v>
      </c>
      <c r="N27" s="280">
        <f t="shared" si="0"/>
        <v>18850031.509999998</v>
      </c>
    </row>
    <row r="28" spans="1:14" x14ac:dyDescent="0.15">
      <c r="A28" s="37" t="s">
        <v>46</v>
      </c>
      <c r="B28" s="277">
        <v>9002014.8599999994</v>
      </c>
      <c r="C28" s="277">
        <v>10024371.83</v>
      </c>
      <c r="D28" s="278">
        <v>8087303.7699999996</v>
      </c>
      <c r="E28" s="278">
        <v>11174780.1</v>
      </c>
      <c r="F28" s="278">
        <v>11294659.859999999</v>
      </c>
      <c r="G28" s="277">
        <v>8970831.370000001</v>
      </c>
      <c r="H28" s="277">
        <v>9015610.0899999999</v>
      </c>
      <c r="I28" s="278">
        <v>10881596.16</v>
      </c>
      <c r="J28" s="283">
        <v>8377430.0599999996</v>
      </c>
      <c r="K28" s="278">
        <v>8732238.4299999997</v>
      </c>
      <c r="L28" s="280">
        <v>9757939.790000001</v>
      </c>
      <c r="M28" s="280">
        <v>8970490.9700000007</v>
      </c>
      <c r="N28" s="280">
        <f t="shared" si="0"/>
        <v>114289267.29000001</v>
      </c>
    </row>
    <row r="29" spans="1:14" x14ac:dyDescent="0.15">
      <c r="A29" s="37" t="s">
        <v>47</v>
      </c>
      <c r="B29" s="277">
        <v>2849580.08</v>
      </c>
      <c r="C29" s="277">
        <v>3267750.2399999998</v>
      </c>
      <c r="D29" s="278">
        <v>2522607.87</v>
      </c>
      <c r="E29" s="278">
        <v>3485659.62</v>
      </c>
      <c r="F29" s="278">
        <v>3523052.76</v>
      </c>
      <c r="G29" s="277">
        <v>2798199.56</v>
      </c>
      <c r="H29" s="277">
        <v>2812167.02</v>
      </c>
      <c r="I29" s="278">
        <v>3394209.1</v>
      </c>
      <c r="J29" s="284">
        <v>2613104.63</v>
      </c>
      <c r="K29" s="278">
        <v>2723777.1799999997</v>
      </c>
      <c r="L29" s="280">
        <v>3043715.98</v>
      </c>
      <c r="M29" s="280">
        <v>2798093.38</v>
      </c>
      <c r="N29" s="280">
        <f t="shared" si="0"/>
        <v>35831917.420000002</v>
      </c>
    </row>
    <row r="30" spans="1:14" x14ac:dyDescent="0.15">
      <c r="A30" s="37" t="s">
        <v>48</v>
      </c>
      <c r="B30" s="277">
        <v>1093766.28</v>
      </c>
      <c r="C30" s="277">
        <v>1265311.8800000001</v>
      </c>
      <c r="D30" s="278">
        <v>919267.9</v>
      </c>
      <c r="E30" s="278">
        <v>1270215.26</v>
      </c>
      <c r="F30" s="278">
        <v>1283841.76</v>
      </c>
      <c r="G30" s="277">
        <v>1019696.74</v>
      </c>
      <c r="H30" s="277">
        <v>1024786.66</v>
      </c>
      <c r="I30" s="278">
        <v>1236889.6199999999</v>
      </c>
      <c r="J30" s="281">
        <v>952245.99</v>
      </c>
      <c r="K30" s="278">
        <v>992576.36</v>
      </c>
      <c r="L30" s="280">
        <v>1109165.81</v>
      </c>
      <c r="M30" s="280">
        <v>1019658.06</v>
      </c>
      <c r="N30" s="280">
        <f t="shared" si="0"/>
        <v>13187422.32</v>
      </c>
    </row>
    <row r="31" spans="1:14" x14ac:dyDescent="0.15">
      <c r="A31" s="37" t="s">
        <v>49</v>
      </c>
      <c r="B31" s="277">
        <v>1010521.66</v>
      </c>
      <c r="C31" s="277">
        <v>1179740.7799999998</v>
      </c>
      <c r="D31" s="278">
        <v>886439.84</v>
      </c>
      <c r="E31" s="278">
        <v>1224854.49</v>
      </c>
      <c r="F31" s="278">
        <v>1237994.3699999999</v>
      </c>
      <c r="G31" s="277">
        <v>983282.27</v>
      </c>
      <c r="H31" s="277">
        <v>988190.41</v>
      </c>
      <c r="I31" s="278">
        <v>1192718.94</v>
      </c>
      <c r="J31" s="283">
        <v>918240.24</v>
      </c>
      <c r="K31" s="278">
        <v>957130.38</v>
      </c>
      <c r="L31" s="280">
        <v>1069556.3</v>
      </c>
      <c r="M31" s="280">
        <v>983244.96</v>
      </c>
      <c r="N31" s="280">
        <f t="shared" si="0"/>
        <v>12631914.640000001</v>
      </c>
    </row>
    <row r="32" spans="1:14" x14ac:dyDescent="0.15">
      <c r="A32" s="37" t="s">
        <v>50</v>
      </c>
      <c r="B32" s="277">
        <v>80897561.280000001</v>
      </c>
      <c r="C32" s="277">
        <v>89146961.690000013</v>
      </c>
      <c r="D32" s="278">
        <v>71943247.290000007</v>
      </c>
      <c r="E32" s="278">
        <v>99408899.519999996</v>
      </c>
      <c r="F32" s="278">
        <v>100475329.00999999</v>
      </c>
      <c r="G32" s="277">
        <v>79802955.13000001</v>
      </c>
      <c r="H32" s="277">
        <v>80201298.780000001</v>
      </c>
      <c r="I32" s="278">
        <v>96800786.170000002</v>
      </c>
      <c r="J32" s="283">
        <v>74524160.25</v>
      </c>
      <c r="K32" s="278">
        <v>77680473.839999989</v>
      </c>
      <c r="L32" s="280">
        <v>86804934.670000002</v>
      </c>
      <c r="M32" s="280">
        <v>79799927</v>
      </c>
      <c r="N32" s="280">
        <f t="shared" si="0"/>
        <v>1017486534.63</v>
      </c>
    </row>
    <row r="33" spans="1:14" x14ac:dyDescent="0.15">
      <c r="A33" s="37" t="s">
        <v>51</v>
      </c>
      <c r="B33" s="277">
        <v>1874676.2</v>
      </c>
      <c r="C33" s="277">
        <v>2465703.23</v>
      </c>
      <c r="D33" s="278">
        <v>1776617.1099999999</v>
      </c>
      <c r="E33" s="278">
        <v>2297078.71</v>
      </c>
      <c r="F33" s="278">
        <v>2321721.1</v>
      </c>
      <c r="G33" s="277">
        <v>1844036.8</v>
      </c>
      <c r="H33" s="277">
        <v>1853241.48</v>
      </c>
      <c r="I33" s="278">
        <v>2236812.06</v>
      </c>
      <c r="J33" s="281">
        <v>1722057.71</v>
      </c>
      <c r="K33" s="278">
        <v>1794991.8299999998</v>
      </c>
      <c r="L33" s="280">
        <v>2005834.17</v>
      </c>
      <c r="M33" s="280">
        <v>1843966.8299999998</v>
      </c>
      <c r="N33" s="280">
        <f t="shared" si="0"/>
        <v>24036737.229999997</v>
      </c>
    </row>
    <row r="34" spans="1:14" x14ac:dyDescent="0.15">
      <c r="A34" s="37" t="s">
        <v>52</v>
      </c>
      <c r="B34" s="277">
        <v>583581.6</v>
      </c>
      <c r="C34" s="277">
        <v>724283.02999999991</v>
      </c>
      <c r="D34" s="278">
        <v>522750.94</v>
      </c>
      <c r="E34" s="278">
        <v>709507.87</v>
      </c>
      <c r="F34" s="278">
        <v>717119.26</v>
      </c>
      <c r="G34" s="277">
        <v>569575</v>
      </c>
      <c r="H34" s="277">
        <v>572418.09000000008</v>
      </c>
      <c r="I34" s="278">
        <v>690893.07000000007</v>
      </c>
      <c r="J34" s="281">
        <v>531898.82999999996</v>
      </c>
      <c r="K34" s="278">
        <v>554426.28999999992</v>
      </c>
      <c r="L34" s="280">
        <v>619550</v>
      </c>
      <c r="M34" s="280">
        <v>569553.39</v>
      </c>
      <c r="N34" s="280">
        <f t="shared" si="0"/>
        <v>7365557.3700000001</v>
      </c>
    </row>
    <row r="35" spans="1:14" x14ac:dyDescent="0.15">
      <c r="A35" s="37" t="s">
        <v>53</v>
      </c>
      <c r="B35" s="277">
        <v>1479390.0699999998</v>
      </c>
      <c r="C35" s="277">
        <v>1736457.81</v>
      </c>
      <c r="D35" s="278">
        <v>1339985.1600000001</v>
      </c>
      <c r="E35" s="278">
        <v>1851549.04</v>
      </c>
      <c r="F35" s="278">
        <v>1871411.91</v>
      </c>
      <c r="G35" s="277">
        <v>1486376.8199999998</v>
      </c>
      <c r="H35" s="277">
        <v>1493796.21</v>
      </c>
      <c r="I35" s="278">
        <v>1802971.4</v>
      </c>
      <c r="J35" s="281">
        <v>1388056.1800000002</v>
      </c>
      <c r="K35" s="278">
        <v>1446844.3699999999</v>
      </c>
      <c r="L35" s="280">
        <v>1616792.8</v>
      </c>
      <c r="M35" s="280">
        <v>1486320.42</v>
      </c>
      <c r="N35" s="280">
        <f t="shared" si="0"/>
        <v>18999952.189999998</v>
      </c>
    </row>
    <row r="36" spans="1:14" x14ac:dyDescent="0.15">
      <c r="A36" s="37" t="s">
        <v>54</v>
      </c>
      <c r="B36" s="277">
        <v>1411002.52</v>
      </c>
      <c r="C36" s="277">
        <v>1599588.8199999998</v>
      </c>
      <c r="D36" s="278">
        <v>1165217.52</v>
      </c>
      <c r="E36" s="278">
        <v>1610060.64</v>
      </c>
      <c r="F36" s="278">
        <v>1627332.9000000001</v>
      </c>
      <c r="G36" s="277">
        <v>1292516.04</v>
      </c>
      <c r="H36" s="277">
        <v>1298967.75</v>
      </c>
      <c r="I36" s="278">
        <v>1567818.7400000002</v>
      </c>
      <c r="J36" s="281">
        <v>1207018.8699999999</v>
      </c>
      <c r="K36" s="278">
        <v>1258139.5999999999</v>
      </c>
      <c r="L36" s="280">
        <v>1405922.5</v>
      </c>
      <c r="M36" s="280">
        <v>1292467</v>
      </c>
      <c r="N36" s="280">
        <f t="shared" si="0"/>
        <v>16736052.9</v>
      </c>
    </row>
    <row r="37" spans="1:14" x14ac:dyDescent="0.15">
      <c r="A37" s="37" t="s">
        <v>55</v>
      </c>
      <c r="B37" s="277">
        <v>3703424.36</v>
      </c>
      <c r="C37" s="277">
        <v>4397912.0599999996</v>
      </c>
      <c r="D37" s="278">
        <v>3253948.0300000003</v>
      </c>
      <c r="E37" s="278">
        <v>4496202.29</v>
      </c>
      <c r="F37" s="278">
        <v>4544436.22</v>
      </c>
      <c r="G37" s="277">
        <v>3609437.7</v>
      </c>
      <c r="H37" s="277">
        <v>3627454.5300000003</v>
      </c>
      <c r="I37" s="278">
        <v>4378238.96</v>
      </c>
      <c r="J37" s="281">
        <v>3370681.11</v>
      </c>
      <c r="K37" s="278">
        <v>3513439.1999999997</v>
      </c>
      <c r="L37" s="280">
        <v>3926132.86</v>
      </c>
      <c r="M37" s="280">
        <v>3609300.73</v>
      </c>
      <c r="N37" s="280">
        <f t="shared" si="0"/>
        <v>46430608.049999997</v>
      </c>
    </row>
    <row r="38" spans="1:14" x14ac:dyDescent="0.15">
      <c r="A38" s="37" t="s">
        <v>56</v>
      </c>
      <c r="B38" s="277">
        <v>1051123.6600000001</v>
      </c>
      <c r="C38" s="277">
        <v>1349120.13</v>
      </c>
      <c r="D38" s="278">
        <v>973284.61999999988</v>
      </c>
      <c r="E38" s="278">
        <v>1304174.8999999999</v>
      </c>
      <c r="F38" s="278">
        <v>1318165.7</v>
      </c>
      <c r="G38" s="277">
        <v>1046958.69</v>
      </c>
      <c r="H38" s="277">
        <v>1052184.68</v>
      </c>
      <c r="I38" s="278">
        <v>1269958.29</v>
      </c>
      <c r="J38" s="281">
        <v>977704.61</v>
      </c>
      <c r="K38" s="278">
        <v>1019113.22</v>
      </c>
      <c r="L38" s="280">
        <v>1138819.73</v>
      </c>
      <c r="M38" s="280">
        <v>1046918.9600000001</v>
      </c>
      <c r="N38" s="280">
        <f t="shared" si="0"/>
        <v>13547527.190000003</v>
      </c>
    </row>
    <row r="39" spans="1:14" x14ac:dyDescent="0.15">
      <c r="A39" s="37" t="s">
        <v>57</v>
      </c>
      <c r="B39" s="277">
        <v>29349665.489999998</v>
      </c>
      <c r="C39" s="277">
        <v>32466629.030000001</v>
      </c>
      <c r="D39" s="278">
        <v>26201170.260000002</v>
      </c>
      <c r="E39" s="278">
        <v>36203946.850000001</v>
      </c>
      <c r="F39" s="278">
        <v>36592332.170000002</v>
      </c>
      <c r="G39" s="277">
        <v>29063614.620000001</v>
      </c>
      <c r="H39" s="277">
        <v>29208688.289999999</v>
      </c>
      <c r="I39" s="278">
        <v>35254092.289999999</v>
      </c>
      <c r="J39" s="281">
        <v>27141118.66</v>
      </c>
      <c r="K39" s="278">
        <v>28290623.48</v>
      </c>
      <c r="L39" s="280">
        <v>31613681.050000001</v>
      </c>
      <c r="M39" s="280">
        <v>29062511.800000001</v>
      </c>
      <c r="N39" s="280">
        <f t="shared" si="0"/>
        <v>370448073.99000007</v>
      </c>
    </row>
    <row r="40" spans="1:14" x14ac:dyDescent="0.15">
      <c r="A40" s="37" t="s">
        <v>58</v>
      </c>
      <c r="B40" s="277">
        <v>2788459.08</v>
      </c>
      <c r="C40" s="277">
        <v>3247746.17</v>
      </c>
      <c r="D40" s="278">
        <v>2552284.87</v>
      </c>
      <c r="E40" s="278">
        <v>3526666.36</v>
      </c>
      <c r="F40" s="278">
        <v>3564499.4</v>
      </c>
      <c r="G40" s="277">
        <v>2831118.73</v>
      </c>
      <c r="H40" s="277">
        <v>2845250.52</v>
      </c>
      <c r="I40" s="278">
        <v>3434139.99</v>
      </c>
      <c r="J40" s="283">
        <v>2643846.2799999998</v>
      </c>
      <c r="K40" s="278">
        <v>2755820.81</v>
      </c>
      <c r="L40" s="280">
        <v>3079523.5100000002</v>
      </c>
      <c r="M40" s="280">
        <v>2831011.3</v>
      </c>
      <c r="N40" s="280">
        <f t="shared" si="0"/>
        <v>36100367.019999996</v>
      </c>
    </row>
    <row r="41" spans="1:14" x14ac:dyDescent="0.15">
      <c r="A41" s="37" t="s">
        <v>59</v>
      </c>
      <c r="B41" s="277">
        <v>9247588.9100000001</v>
      </c>
      <c r="C41" s="277">
        <v>11025251.299999999</v>
      </c>
      <c r="D41" s="278">
        <v>8335327.4399999995</v>
      </c>
      <c r="E41" s="278">
        <v>11517491.34</v>
      </c>
      <c r="F41" s="278">
        <v>11641047.609999999</v>
      </c>
      <c r="G41" s="277">
        <v>9245951.3100000005</v>
      </c>
      <c r="H41" s="277">
        <v>9292103.3100000005</v>
      </c>
      <c r="I41" s="278">
        <v>11215315.959999999</v>
      </c>
      <c r="J41" s="284">
        <v>8634351.4000000004</v>
      </c>
      <c r="K41" s="278">
        <v>9000041.1400000006</v>
      </c>
      <c r="L41" s="280">
        <v>10057198.99</v>
      </c>
      <c r="M41" s="280">
        <v>9245600.4800000004</v>
      </c>
      <c r="N41" s="280">
        <f t="shared" si="0"/>
        <v>118457269.19</v>
      </c>
    </row>
    <row r="42" spans="1:14" x14ac:dyDescent="0.15">
      <c r="A42" s="37" t="s">
        <v>60</v>
      </c>
      <c r="B42" s="277">
        <v>1458477.84</v>
      </c>
      <c r="C42" s="277">
        <v>1846426.0799999998</v>
      </c>
      <c r="D42" s="278">
        <v>1332678.49</v>
      </c>
      <c r="E42" s="278">
        <v>1809600.04</v>
      </c>
      <c r="F42" s="278">
        <v>1829012.9000000001</v>
      </c>
      <c r="G42" s="277">
        <v>1452701.23</v>
      </c>
      <c r="H42" s="277">
        <v>1459952.52</v>
      </c>
      <c r="I42" s="278">
        <v>1762122.99</v>
      </c>
      <c r="J42" s="281">
        <v>1356608.1600000001</v>
      </c>
      <c r="K42" s="278">
        <v>1414064.43</v>
      </c>
      <c r="L42" s="280">
        <v>1580162.49</v>
      </c>
      <c r="M42" s="280">
        <v>1452646.1099999999</v>
      </c>
      <c r="N42" s="280">
        <f t="shared" si="0"/>
        <v>18754453.279999997</v>
      </c>
    </row>
    <row r="43" spans="1:14" x14ac:dyDescent="0.15">
      <c r="A43" s="37" t="s">
        <v>105</v>
      </c>
      <c r="B43" s="277">
        <v>1450663.54</v>
      </c>
      <c r="C43" s="277">
        <v>1753733.02</v>
      </c>
      <c r="D43" s="278">
        <v>1288736.26</v>
      </c>
      <c r="E43" s="278">
        <v>1780734.93</v>
      </c>
      <c r="F43" s="278">
        <v>1799838.1300000001</v>
      </c>
      <c r="G43" s="277">
        <v>1429529.0399999998</v>
      </c>
      <c r="H43" s="277">
        <v>1436664.67</v>
      </c>
      <c r="I43" s="278">
        <v>1734015.18</v>
      </c>
      <c r="J43" s="281">
        <v>1334968.7599999998</v>
      </c>
      <c r="K43" s="278">
        <v>1391508.54</v>
      </c>
      <c r="L43" s="280">
        <v>1554957.16</v>
      </c>
      <c r="M43" s="280">
        <v>1429474.8</v>
      </c>
      <c r="N43" s="280">
        <f t="shared" si="0"/>
        <v>18384824.030000001</v>
      </c>
    </row>
    <row r="44" spans="1:14" x14ac:dyDescent="0.15">
      <c r="A44" s="37" t="s">
        <v>61</v>
      </c>
      <c r="B44" s="277">
        <v>3485129.06</v>
      </c>
      <c r="C44" s="277">
        <v>4199609.84</v>
      </c>
      <c r="D44" s="278">
        <v>3205033.47</v>
      </c>
      <c r="E44" s="278">
        <v>4428613.6900000004</v>
      </c>
      <c r="F44" s="278">
        <v>4476122.5599999996</v>
      </c>
      <c r="G44" s="277">
        <v>3555179.2800000003</v>
      </c>
      <c r="H44" s="277">
        <v>3572925.2800000003</v>
      </c>
      <c r="I44" s="278">
        <v>4312423.63</v>
      </c>
      <c r="J44" s="281">
        <v>3320011.77</v>
      </c>
      <c r="K44" s="278">
        <v>3460623.87</v>
      </c>
      <c r="L44" s="280">
        <v>3867113.76</v>
      </c>
      <c r="M44" s="280">
        <v>3555044.38</v>
      </c>
      <c r="N44" s="280">
        <f t="shared" si="0"/>
        <v>45437830.590000004</v>
      </c>
    </row>
    <row r="45" spans="1:14" x14ac:dyDescent="0.15">
      <c r="A45" s="37" t="s">
        <v>62</v>
      </c>
      <c r="B45" s="277">
        <v>2101881.02</v>
      </c>
      <c r="C45" s="277">
        <v>2523829.2199999997</v>
      </c>
      <c r="D45" s="278">
        <v>1852711.72</v>
      </c>
      <c r="E45" s="278">
        <v>2560018.35</v>
      </c>
      <c r="F45" s="278">
        <v>2587481.48</v>
      </c>
      <c r="G45" s="277">
        <v>2055118.11</v>
      </c>
      <c r="H45" s="277">
        <v>2065376.42</v>
      </c>
      <c r="I45" s="278">
        <v>2492853.1599999997</v>
      </c>
      <c r="J45" s="281">
        <v>1919176.44</v>
      </c>
      <c r="K45" s="278">
        <v>2000459.1099999999</v>
      </c>
      <c r="L45" s="280">
        <v>2235435.9300000002</v>
      </c>
      <c r="M45" s="280">
        <v>2055040.12</v>
      </c>
      <c r="N45" s="280">
        <f t="shared" si="0"/>
        <v>26449381.080000002</v>
      </c>
    </row>
    <row r="46" spans="1:14" x14ac:dyDescent="0.15">
      <c r="A46" s="37" t="s">
        <v>63</v>
      </c>
      <c r="B46" s="277">
        <v>2071015.8800000001</v>
      </c>
      <c r="C46" s="277">
        <v>2500589.85</v>
      </c>
      <c r="D46" s="278">
        <v>1803355.25</v>
      </c>
      <c r="E46" s="278">
        <v>2392670.7000000002</v>
      </c>
      <c r="F46" s="278">
        <v>2418338.5699999998</v>
      </c>
      <c r="G46" s="277">
        <v>1920775.6400000001</v>
      </c>
      <c r="H46" s="277">
        <v>1930363.37</v>
      </c>
      <c r="I46" s="278">
        <v>2329896.08</v>
      </c>
      <c r="J46" s="281">
        <v>1793720.43</v>
      </c>
      <c r="K46" s="278">
        <v>1869689.69</v>
      </c>
      <c r="L46" s="280">
        <v>2089306.13</v>
      </c>
      <c r="M46" s="280">
        <v>1920702.76</v>
      </c>
      <c r="N46" s="280">
        <f t="shared" si="0"/>
        <v>25040424.350000005</v>
      </c>
    </row>
    <row r="47" spans="1:14" x14ac:dyDescent="0.15">
      <c r="A47" s="37" t="s">
        <v>64</v>
      </c>
      <c r="B47" s="277">
        <v>1348313.4</v>
      </c>
      <c r="C47" s="277">
        <v>1668105.53</v>
      </c>
      <c r="D47" s="278">
        <v>1232309.52</v>
      </c>
      <c r="E47" s="278">
        <v>1702766.25</v>
      </c>
      <c r="F47" s="278">
        <v>1721033.02</v>
      </c>
      <c r="G47" s="277">
        <v>1366937.76</v>
      </c>
      <c r="H47" s="277">
        <v>1373760.9600000002</v>
      </c>
      <c r="I47" s="278">
        <v>1658092.0999999999</v>
      </c>
      <c r="J47" s="281">
        <v>1276517.75</v>
      </c>
      <c r="K47" s="278">
        <v>1330581.97</v>
      </c>
      <c r="L47" s="280">
        <v>1486874.0399999998</v>
      </c>
      <c r="M47" s="280">
        <v>1366885.8900000001</v>
      </c>
      <c r="N47" s="280">
        <f t="shared" si="0"/>
        <v>17532178.189999998</v>
      </c>
    </row>
    <row r="48" spans="1:14" x14ac:dyDescent="0.15">
      <c r="A48" s="37" t="s">
        <v>65</v>
      </c>
      <c r="B48" s="277">
        <v>833166.11</v>
      </c>
      <c r="C48" s="277">
        <v>1064958.3600000001</v>
      </c>
      <c r="D48" s="278">
        <v>767843.14999999991</v>
      </c>
      <c r="E48" s="278">
        <v>1012104.18</v>
      </c>
      <c r="F48" s="278">
        <v>1022961.74</v>
      </c>
      <c r="G48" s="277">
        <v>812491.69000000006</v>
      </c>
      <c r="H48" s="277">
        <v>816547.32</v>
      </c>
      <c r="I48" s="278">
        <v>985550.4</v>
      </c>
      <c r="J48" s="281">
        <v>758747.1</v>
      </c>
      <c r="K48" s="278">
        <v>790882.23</v>
      </c>
      <c r="L48" s="280">
        <v>883780.41</v>
      </c>
      <c r="M48" s="280">
        <v>812460.87</v>
      </c>
      <c r="N48" s="280">
        <f t="shared" si="0"/>
        <v>10561493.560000001</v>
      </c>
    </row>
    <row r="49" spans="1:14" x14ac:dyDescent="0.15">
      <c r="A49" s="37" t="s">
        <v>66</v>
      </c>
      <c r="B49" s="277">
        <v>810701.64</v>
      </c>
      <c r="C49" s="277">
        <v>972981.4</v>
      </c>
      <c r="D49" s="278">
        <v>702351.84</v>
      </c>
      <c r="E49" s="278">
        <v>957190.32</v>
      </c>
      <c r="F49" s="278">
        <v>967458.78</v>
      </c>
      <c r="G49" s="277">
        <v>768408.23</v>
      </c>
      <c r="H49" s="277">
        <v>772243.81</v>
      </c>
      <c r="I49" s="278">
        <v>932077.28</v>
      </c>
      <c r="J49" s="281">
        <v>717579.66999999993</v>
      </c>
      <c r="K49" s="278">
        <v>747971.24</v>
      </c>
      <c r="L49" s="280">
        <v>835829.02</v>
      </c>
      <c r="M49" s="280">
        <v>768379.08000000007</v>
      </c>
      <c r="N49" s="280">
        <f t="shared" si="0"/>
        <v>9953172.3100000005</v>
      </c>
    </row>
    <row r="50" spans="1:14" x14ac:dyDescent="0.15">
      <c r="A50" s="37" t="s">
        <v>67</v>
      </c>
      <c r="B50" s="277">
        <v>1342136.5699999998</v>
      </c>
      <c r="C50" s="277">
        <v>1607157.67</v>
      </c>
      <c r="D50" s="278">
        <v>1206321.7999999998</v>
      </c>
      <c r="E50" s="278">
        <v>1666857.23</v>
      </c>
      <c r="F50" s="278">
        <v>1684738.7799999998</v>
      </c>
      <c r="G50" s="277">
        <v>1338110.9000000001</v>
      </c>
      <c r="H50" s="277">
        <v>1344790.21</v>
      </c>
      <c r="I50" s="278">
        <v>1623125.2</v>
      </c>
      <c r="J50" s="281">
        <v>1249597.73</v>
      </c>
      <c r="K50" s="278">
        <v>1302521.8099999998</v>
      </c>
      <c r="L50" s="280">
        <v>1455517.9000000001</v>
      </c>
      <c r="M50" s="280">
        <v>1338060.1300000001</v>
      </c>
      <c r="N50" s="280">
        <f t="shared" si="0"/>
        <v>17158935.93</v>
      </c>
    </row>
    <row r="51" spans="1:14" x14ac:dyDescent="0.15">
      <c r="A51" s="37" t="s">
        <v>68</v>
      </c>
      <c r="B51" s="277">
        <v>1627091.3800000001</v>
      </c>
      <c r="C51" s="277">
        <v>1786529.02</v>
      </c>
      <c r="D51" s="278">
        <v>1441761.97</v>
      </c>
      <c r="E51" s="278">
        <v>1992181</v>
      </c>
      <c r="F51" s="278">
        <v>2013552.53</v>
      </c>
      <c r="G51" s="277">
        <v>1599272.62</v>
      </c>
      <c r="H51" s="277">
        <v>1607255.53</v>
      </c>
      <c r="I51" s="278">
        <v>1939913.71</v>
      </c>
      <c r="J51" s="281">
        <v>1493484.16</v>
      </c>
      <c r="K51" s="278">
        <v>1556737.52</v>
      </c>
      <c r="L51" s="280">
        <v>1739594.17</v>
      </c>
      <c r="M51" s="280">
        <v>1599211.93</v>
      </c>
      <c r="N51" s="280">
        <f t="shared" si="0"/>
        <v>20396585.539999999</v>
      </c>
    </row>
    <row r="52" spans="1:14" x14ac:dyDescent="0.15">
      <c r="A52" s="37" t="s">
        <v>69</v>
      </c>
      <c r="B52" s="277">
        <v>1717259.7</v>
      </c>
      <c r="C52" s="277">
        <v>1868699.9</v>
      </c>
      <c r="D52" s="278">
        <v>1508075.39</v>
      </c>
      <c r="E52" s="278">
        <v>2083810.79</v>
      </c>
      <c r="F52" s="278">
        <v>2106165.2999999998</v>
      </c>
      <c r="G52" s="277">
        <v>1672830.7</v>
      </c>
      <c r="H52" s="277">
        <v>1681180.79</v>
      </c>
      <c r="I52" s="278">
        <v>2029139.48</v>
      </c>
      <c r="J52" s="281">
        <v>1562176.52</v>
      </c>
      <c r="K52" s="278">
        <v>1628339.21</v>
      </c>
      <c r="L52" s="280">
        <v>1819606.2999999998</v>
      </c>
      <c r="M52" s="280">
        <v>1672767.22</v>
      </c>
      <c r="N52" s="280">
        <f t="shared" si="0"/>
        <v>21350051.299999997</v>
      </c>
    </row>
    <row r="53" spans="1:14" x14ac:dyDescent="0.15">
      <c r="A53" s="37" t="s">
        <v>70</v>
      </c>
      <c r="B53" s="277">
        <v>946086.34</v>
      </c>
      <c r="C53" s="277">
        <v>1150946.3299999998</v>
      </c>
      <c r="D53" s="278">
        <v>831969.07</v>
      </c>
      <c r="E53" s="278">
        <v>1149588.49</v>
      </c>
      <c r="F53" s="278">
        <v>1161920.93</v>
      </c>
      <c r="G53" s="277">
        <v>922860.62000000011</v>
      </c>
      <c r="H53" s="277">
        <v>927467.16999999993</v>
      </c>
      <c r="I53" s="278">
        <v>1119427.6299999999</v>
      </c>
      <c r="J53" s="281">
        <v>861815.37</v>
      </c>
      <c r="K53" s="278">
        <v>898315.73</v>
      </c>
      <c r="L53" s="280">
        <v>1003833.2</v>
      </c>
      <c r="M53" s="280">
        <v>922825.60000000009</v>
      </c>
      <c r="N53" s="280">
        <f t="shared" si="0"/>
        <v>11897056.479999999</v>
      </c>
    </row>
    <row r="54" spans="1:14" x14ac:dyDescent="0.15">
      <c r="A54" s="37" t="s">
        <v>71</v>
      </c>
      <c r="B54" s="277">
        <v>1449797.58</v>
      </c>
      <c r="C54" s="277">
        <v>1650891.6199999999</v>
      </c>
      <c r="D54" s="278">
        <v>1291272.02</v>
      </c>
      <c r="E54" s="278">
        <v>1784238.75</v>
      </c>
      <c r="F54" s="278">
        <v>1803379.54</v>
      </c>
      <c r="G54" s="277">
        <v>1432341.8299999998</v>
      </c>
      <c r="H54" s="277">
        <v>1439491.5</v>
      </c>
      <c r="I54" s="278">
        <v>1737427.08</v>
      </c>
      <c r="J54" s="281">
        <v>1337595.48</v>
      </c>
      <c r="K54" s="278">
        <v>1394246.52</v>
      </c>
      <c r="L54" s="280">
        <v>1558016.73</v>
      </c>
      <c r="M54" s="280">
        <v>1432287.48</v>
      </c>
      <c r="N54" s="280">
        <f t="shared" si="0"/>
        <v>18310986.129999999</v>
      </c>
    </row>
    <row r="55" spans="1:14" x14ac:dyDescent="0.15">
      <c r="A55" s="37" t="s">
        <v>72</v>
      </c>
      <c r="B55" s="277">
        <v>604463.23</v>
      </c>
      <c r="C55" s="277">
        <v>706791.22</v>
      </c>
      <c r="D55" s="278">
        <v>533494.15</v>
      </c>
      <c r="E55" s="278">
        <v>737165.31</v>
      </c>
      <c r="F55" s="278">
        <v>745073.4</v>
      </c>
      <c r="G55" s="277">
        <v>591777.70000000007</v>
      </c>
      <c r="H55" s="277">
        <v>594731.61</v>
      </c>
      <c r="I55" s="278">
        <v>717824.88</v>
      </c>
      <c r="J55" s="281">
        <v>552632.88</v>
      </c>
      <c r="K55" s="278">
        <v>576038.47</v>
      </c>
      <c r="L55" s="280">
        <v>643700.78999999992</v>
      </c>
      <c r="M55" s="280">
        <v>591755.24</v>
      </c>
      <c r="N55" s="280">
        <f t="shared" si="0"/>
        <v>7595448.8799999999</v>
      </c>
    </row>
    <row r="56" spans="1:14" x14ac:dyDescent="0.15">
      <c r="A56" s="37" t="s">
        <v>73</v>
      </c>
      <c r="B56" s="277">
        <v>3588376.07</v>
      </c>
      <c r="C56" s="277">
        <v>4176395.29</v>
      </c>
      <c r="D56" s="278">
        <v>3195404.73</v>
      </c>
      <c r="E56" s="278">
        <v>4415309</v>
      </c>
      <c r="F56" s="278">
        <v>4462675.1399999997</v>
      </c>
      <c r="G56" s="277">
        <v>3544498.61</v>
      </c>
      <c r="H56" s="277">
        <v>3562191.3</v>
      </c>
      <c r="I56" s="278">
        <v>4299468</v>
      </c>
      <c r="J56" s="281">
        <v>3310037.5999999996</v>
      </c>
      <c r="K56" s="278">
        <v>3450227.27</v>
      </c>
      <c r="L56" s="280">
        <v>3855495.96</v>
      </c>
      <c r="M56" s="280">
        <v>3544364.1100000003</v>
      </c>
      <c r="N56" s="280">
        <f t="shared" si="0"/>
        <v>45404443.080000006</v>
      </c>
    </row>
    <row r="57" spans="1:14" x14ac:dyDescent="0.15">
      <c r="A57" s="37" t="s">
        <v>74</v>
      </c>
      <c r="B57" s="277">
        <v>4794608.8000000007</v>
      </c>
      <c r="C57" s="277">
        <v>5272323.7799999993</v>
      </c>
      <c r="D57" s="278">
        <v>4254862.83</v>
      </c>
      <c r="E57" s="278">
        <v>5879234.6399999997</v>
      </c>
      <c r="F57" s="278">
        <v>5942305.3300000001</v>
      </c>
      <c r="G57" s="277">
        <v>4719701.16</v>
      </c>
      <c r="H57" s="277">
        <v>4743259.97</v>
      </c>
      <c r="I57" s="278">
        <v>5724985.7700000005</v>
      </c>
      <c r="J57" s="283">
        <v>4407503.01</v>
      </c>
      <c r="K57" s="278">
        <v>4594173.5</v>
      </c>
      <c r="L57" s="280">
        <v>5133811.7699999996</v>
      </c>
      <c r="M57" s="280">
        <v>4719522.07</v>
      </c>
      <c r="N57" s="280">
        <f t="shared" si="0"/>
        <v>60186292.630000003</v>
      </c>
    </row>
    <row r="58" spans="1:14" x14ac:dyDescent="0.15">
      <c r="A58" s="37" t="s">
        <v>75</v>
      </c>
      <c r="B58" s="277">
        <v>2504477</v>
      </c>
      <c r="C58" s="277">
        <v>2747499.71</v>
      </c>
      <c r="D58" s="278">
        <v>2217283.09</v>
      </c>
      <c r="E58" s="278">
        <v>3063771.52</v>
      </c>
      <c r="F58" s="278">
        <v>3096638.76</v>
      </c>
      <c r="G58" s="277">
        <v>2459518.4299999997</v>
      </c>
      <c r="H58" s="277">
        <v>2471795.34</v>
      </c>
      <c r="I58" s="278">
        <v>2983389.74</v>
      </c>
      <c r="J58" s="281">
        <v>2296826.54</v>
      </c>
      <c r="K58" s="278">
        <v>2394103.79</v>
      </c>
      <c r="L58" s="280">
        <v>2675318.69</v>
      </c>
      <c r="M58" s="280">
        <v>2459425.0999999996</v>
      </c>
      <c r="N58" s="280">
        <f t="shared" si="0"/>
        <v>31370047.710000001</v>
      </c>
    </row>
    <row r="59" spans="1:14" x14ac:dyDescent="0.15">
      <c r="A59" s="37" t="s">
        <v>76</v>
      </c>
      <c r="B59" s="277">
        <v>1038781.2899999999</v>
      </c>
      <c r="C59" s="277">
        <v>1203884.5900000001</v>
      </c>
      <c r="D59" s="278">
        <v>916944.7699999999</v>
      </c>
      <c r="E59" s="278">
        <v>1267005.23</v>
      </c>
      <c r="F59" s="278">
        <v>1280597.29</v>
      </c>
      <c r="G59" s="277">
        <v>1017119.8099999999</v>
      </c>
      <c r="H59" s="277">
        <v>1022196.8600000001</v>
      </c>
      <c r="I59" s="278">
        <v>1233763.81</v>
      </c>
      <c r="J59" s="281">
        <v>949839.51</v>
      </c>
      <c r="K59" s="278">
        <v>990067.97000000009</v>
      </c>
      <c r="L59" s="280">
        <v>1106362.78</v>
      </c>
      <c r="M59" s="280">
        <v>1017081.22</v>
      </c>
      <c r="N59" s="280">
        <f t="shared" si="0"/>
        <v>13043645.130000001</v>
      </c>
    </row>
    <row r="60" spans="1:14" x14ac:dyDescent="0.15">
      <c r="A60" s="37" t="s">
        <v>77</v>
      </c>
      <c r="B60" s="277">
        <v>4911272.7200000007</v>
      </c>
      <c r="C60" s="277">
        <v>5927711.4699999997</v>
      </c>
      <c r="D60" s="278">
        <v>4428366.93</v>
      </c>
      <c r="E60" s="278">
        <v>6118977.1100000003</v>
      </c>
      <c r="F60" s="278">
        <v>6184619.7000000002</v>
      </c>
      <c r="G60" s="277">
        <v>4912160.3600000003</v>
      </c>
      <c r="H60" s="277">
        <v>4936679.8600000003</v>
      </c>
      <c r="I60" s="278">
        <v>5958438.3100000005</v>
      </c>
      <c r="J60" s="283">
        <v>4587231.46</v>
      </c>
      <c r="K60" s="278">
        <v>4781513.9700000007</v>
      </c>
      <c r="L60" s="280">
        <v>5343157.51</v>
      </c>
      <c r="M60" s="280">
        <v>4911973.9700000007</v>
      </c>
      <c r="N60" s="280">
        <f t="shared" si="0"/>
        <v>63002103.369999997</v>
      </c>
    </row>
    <row r="61" spans="1:14" x14ac:dyDescent="0.15">
      <c r="A61" s="37" t="s">
        <v>78</v>
      </c>
      <c r="B61" s="277">
        <v>1948880.45</v>
      </c>
      <c r="C61" s="277">
        <v>2249214.0499999998</v>
      </c>
      <c r="D61" s="278">
        <v>1732621.0699999998</v>
      </c>
      <c r="E61" s="278">
        <v>2394080.89</v>
      </c>
      <c r="F61" s="278">
        <v>2419763.89</v>
      </c>
      <c r="G61" s="277">
        <v>1921907.7</v>
      </c>
      <c r="H61" s="277">
        <v>1931501.08</v>
      </c>
      <c r="I61" s="278">
        <v>2331269.27</v>
      </c>
      <c r="J61" s="281">
        <v>1794777.62</v>
      </c>
      <c r="K61" s="278">
        <v>1870791.63</v>
      </c>
      <c r="L61" s="280">
        <v>2090537.53</v>
      </c>
      <c r="M61" s="280">
        <v>1921834.78</v>
      </c>
      <c r="N61" s="280">
        <f t="shared" si="0"/>
        <v>24607179.960000005</v>
      </c>
    </row>
    <row r="62" spans="1:14" x14ac:dyDescent="0.15">
      <c r="A62" s="37" t="s">
        <v>79</v>
      </c>
      <c r="B62" s="277">
        <v>2865731.93</v>
      </c>
      <c r="C62" s="277">
        <v>3484243.8800000004</v>
      </c>
      <c r="D62" s="278">
        <v>2574314.67</v>
      </c>
      <c r="E62" s="278">
        <v>3557106.43</v>
      </c>
      <c r="F62" s="278">
        <v>3595266.0300000003</v>
      </c>
      <c r="G62" s="277">
        <v>2855555.26</v>
      </c>
      <c r="H62" s="277">
        <v>2869809.01</v>
      </c>
      <c r="I62" s="278">
        <v>3463781.42</v>
      </c>
      <c r="J62" s="281">
        <v>2666666.3800000004</v>
      </c>
      <c r="K62" s="278">
        <v>2779607.41</v>
      </c>
      <c r="L62" s="280">
        <v>3106104.1100000003</v>
      </c>
      <c r="M62" s="280">
        <v>2855446.9</v>
      </c>
      <c r="N62" s="280">
        <f t="shared" si="0"/>
        <v>36673633.43</v>
      </c>
    </row>
    <row r="63" spans="1:14" ht="9.75" thickBot="1" x14ac:dyDescent="0.2">
      <c r="A63" s="291" t="s">
        <v>19</v>
      </c>
      <c r="B63" s="286">
        <f t="shared" ref="B63:N63" si="1">SUM(B5:B62)</f>
        <v>261349015.59999999</v>
      </c>
      <c r="C63" s="286">
        <f t="shared" si="1"/>
        <v>296902701.60000002</v>
      </c>
      <c r="D63" s="286">
        <f t="shared" si="1"/>
        <v>233129516.20000005</v>
      </c>
      <c r="E63" s="286">
        <f t="shared" si="1"/>
        <v>321596012.97000009</v>
      </c>
      <c r="F63" s="286">
        <f t="shared" si="1"/>
        <v>325046000.59999979</v>
      </c>
      <c r="G63" s="286">
        <f t="shared" si="1"/>
        <v>258169160.99999997</v>
      </c>
      <c r="H63" s="286">
        <f t="shared" si="1"/>
        <v>259457835.80000004</v>
      </c>
      <c r="I63" s="286">
        <f t="shared" si="1"/>
        <v>313158550.59999996</v>
      </c>
      <c r="J63" s="286">
        <f t="shared" si="1"/>
        <v>241091823.00999999</v>
      </c>
      <c r="K63" s="286">
        <f t="shared" si="1"/>
        <v>251302758.59999999</v>
      </c>
      <c r="L63" s="286">
        <f t="shared" si="1"/>
        <v>280821144.19999999</v>
      </c>
      <c r="M63" s="286">
        <f t="shared" si="1"/>
        <v>258159364.80000001</v>
      </c>
      <c r="N63" s="286">
        <f t="shared" si="1"/>
        <v>3300183884.980001</v>
      </c>
    </row>
    <row r="64" spans="1:14" ht="9.75" thickTop="1" x14ac:dyDescent="0.15"/>
    <row r="65" spans="1:14" x14ac:dyDescent="0.15">
      <c r="A65" s="290" t="s">
        <v>214</v>
      </c>
      <c r="B65" s="290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</row>
    <row r="66" spans="1:14" ht="9.75" thickBot="1" x14ac:dyDescent="0.2">
      <c r="A66" s="276" t="s">
        <v>213</v>
      </c>
      <c r="B66" s="276" t="s">
        <v>7</v>
      </c>
      <c r="C66" s="276" t="s">
        <v>8</v>
      </c>
      <c r="D66" s="276" t="s">
        <v>9</v>
      </c>
      <c r="E66" s="276" t="s">
        <v>10</v>
      </c>
      <c r="F66" s="276" t="s">
        <v>11</v>
      </c>
      <c r="G66" s="276" t="s">
        <v>12</v>
      </c>
      <c r="H66" s="276" t="s">
        <v>13</v>
      </c>
      <c r="I66" s="276" t="s">
        <v>14</v>
      </c>
      <c r="J66" s="276" t="s">
        <v>15</v>
      </c>
      <c r="K66" s="276" t="s">
        <v>16</v>
      </c>
      <c r="L66" s="276" t="s">
        <v>17</v>
      </c>
      <c r="M66" s="276" t="s">
        <v>18</v>
      </c>
      <c r="N66" s="276" t="s">
        <v>19</v>
      </c>
    </row>
    <row r="67" spans="1:14" ht="9.75" thickTop="1" x14ac:dyDescent="0.15">
      <c r="A67" s="37" t="s">
        <v>24</v>
      </c>
      <c r="B67" s="277">
        <v>640080.68000000005</v>
      </c>
      <c r="C67" s="277">
        <v>744281.16</v>
      </c>
      <c r="D67" s="278">
        <v>578953.25</v>
      </c>
      <c r="E67" s="278">
        <v>793175.74</v>
      </c>
      <c r="F67" s="278">
        <v>804069.28999999992</v>
      </c>
      <c r="G67" s="277">
        <v>571575.09</v>
      </c>
      <c r="H67" s="277">
        <v>569446.82000000007</v>
      </c>
      <c r="I67" s="278">
        <v>681069.22</v>
      </c>
      <c r="J67" s="279">
        <v>534962.30000000005</v>
      </c>
      <c r="K67" s="278">
        <v>559126.73</v>
      </c>
      <c r="L67" s="280">
        <v>620118.38</v>
      </c>
      <c r="M67" s="280">
        <v>569614.19999999995</v>
      </c>
      <c r="N67" s="280">
        <f t="shared" ref="N67:N124" si="2">SUM(B67:M67)</f>
        <v>7666472.8599999994</v>
      </c>
    </row>
    <row r="68" spans="1:14" x14ac:dyDescent="0.15">
      <c r="A68" s="37" t="s">
        <v>25</v>
      </c>
      <c r="B68" s="277">
        <v>279110.45</v>
      </c>
      <c r="C68" s="277">
        <v>332015.53000000003</v>
      </c>
      <c r="D68" s="278">
        <v>270253.46000000002</v>
      </c>
      <c r="E68" s="278">
        <v>348660.11</v>
      </c>
      <c r="F68" s="278">
        <v>344573.43</v>
      </c>
      <c r="G68" s="277">
        <v>271780.99</v>
      </c>
      <c r="H68" s="277">
        <v>289784.28000000003</v>
      </c>
      <c r="I68" s="278">
        <v>325903.23</v>
      </c>
      <c r="J68" s="281">
        <v>260825.86000000002</v>
      </c>
      <c r="K68" s="278">
        <v>268209.5</v>
      </c>
      <c r="L68" s="282">
        <v>296042.84999999998</v>
      </c>
      <c r="M68" s="282">
        <v>276598.30000000005</v>
      </c>
      <c r="N68" s="280">
        <f t="shared" si="2"/>
        <v>3563757.99</v>
      </c>
    </row>
    <row r="69" spans="1:14" x14ac:dyDescent="0.15">
      <c r="A69" s="37" t="s">
        <v>26</v>
      </c>
      <c r="B69" s="277">
        <v>1411513.8599999999</v>
      </c>
      <c r="C69" s="277">
        <v>1489284.6500000001</v>
      </c>
      <c r="D69" s="278">
        <v>1280450.6299999999</v>
      </c>
      <c r="E69" s="278">
        <v>1616442.34</v>
      </c>
      <c r="F69" s="278">
        <v>1634759.3800000001</v>
      </c>
      <c r="G69" s="277">
        <v>1455965.17</v>
      </c>
      <c r="H69" s="277">
        <v>1444938.0699999998</v>
      </c>
      <c r="I69" s="278">
        <v>1669809.3399999999</v>
      </c>
      <c r="J69" s="281">
        <v>1384072.1500000001</v>
      </c>
      <c r="K69" s="278">
        <v>1425430.17</v>
      </c>
      <c r="L69" s="282">
        <v>1542324.44</v>
      </c>
      <c r="M69" s="282">
        <v>1445279.33</v>
      </c>
      <c r="N69" s="280">
        <f t="shared" si="2"/>
        <v>17800269.530000001</v>
      </c>
    </row>
    <row r="70" spans="1:14" x14ac:dyDescent="0.15">
      <c r="A70" s="37" t="s">
        <v>27</v>
      </c>
      <c r="B70" s="277">
        <v>180026.09999999998</v>
      </c>
      <c r="C70" s="277">
        <v>213465.78999999998</v>
      </c>
      <c r="D70" s="278">
        <v>172299.02</v>
      </c>
      <c r="E70" s="278">
        <v>224371.22</v>
      </c>
      <c r="F70" s="278">
        <v>222802.90999999997</v>
      </c>
      <c r="G70" s="277">
        <v>159341.91000000003</v>
      </c>
      <c r="H70" s="277">
        <v>166888.99</v>
      </c>
      <c r="I70" s="278">
        <v>186771.23</v>
      </c>
      <c r="J70" s="281">
        <v>151203.56</v>
      </c>
      <c r="K70" s="278">
        <v>155927.45000000001</v>
      </c>
      <c r="L70" s="282">
        <v>171100.69</v>
      </c>
      <c r="M70" s="282">
        <v>158524.56</v>
      </c>
      <c r="N70" s="280">
        <f t="shared" si="2"/>
        <v>2162723.4299999997</v>
      </c>
    </row>
    <row r="71" spans="1:14" x14ac:dyDescent="0.15">
      <c r="A71" s="37" t="s">
        <v>28</v>
      </c>
      <c r="B71" s="277">
        <v>1049450.4300000002</v>
      </c>
      <c r="C71" s="277">
        <v>1229078.72</v>
      </c>
      <c r="D71" s="278">
        <v>998389.88</v>
      </c>
      <c r="E71" s="278">
        <v>1286713.93</v>
      </c>
      <c r="F71" s="278">
        <v>1285936.55</v>
      </c>
      <c r="G71" s="277">
        <v>1055012.9100000001</v>
      </c>
      <c r="H71" s="277">
        <v>1086915.21</v>
      </c>
      <c r="I71" s="278">
        <v>1259757.1199999999</v>
      </c>
      <c r="J71" s="283">
        <v>986565.93</v>
      </c>
      <c r="K71" s="278">
        <v>1031988.0700000001</v>
      </c>
      <c r="L71" s="280">
        <v>1146127.27</v>
      </c>
      <c r="M71" s="280">
        <v>1051624.3900000001</v>
      </c>
      <c r="N71" s="280">
        <f t="shared" si="2"/>
        <v>13467560.41</v>
      </c>
    </row>
    <row r="72" spans="1:14" x14ac:dyDescent="0.15">
      <c r="A72" s="37" t="s">
        <v>29</v>
      </c>
      <c r="B72" s="277">
        <v>570116.91</v>
      </c>
      <c r="C72" s="277">
        <v>669755.72</v>
      </c>
      <c r="D72" s="278">
        <v>539203.83000000007</v>
      </c>
      <c r="E72" s="278">
        <v>703601.57000000007</v>
      </c>
      <c r="F72" s="278">
        <v>703783.07</v>
      </c>
      <c r="G72" s="277">
        <v>622755.77</v>
      </c>
      <c r="H72" s="277">
        <v>640126.32999999996</v>
      </c>
      <c r="I72" s="278">
        <v>760039.41</v>
      </c>
      <c r="J72" s="281">
        <v>576957.76</v>
      </c>
      <c r="K72" s="278">
        <v>608868.11</v>
      </c>
      <c r="L72" s="280">
        <v>685954.04</v>
      </c>
      <c r="M72" s="280">
        <v>622192.26</v>
      </c>
      <c r="N72" s="280">
        <f t="shared" si="2"/>
        <v>7703354.7800000003</v>
      </c>
    </row>
    <row r="73" spans="1:14" x14ac:dyDescent="0.15">
      <c r="A73" s="37" t="s">
        <v>30</v>
      </c>
      <c r="B73" s="277">
        <v>250641.57</v>
      </c>
      <c r="C73" s="277">
        <v>284280.48</v>
      </c>
      <c r="D73" s="278">
        <v>245201.53999999998</v>
      </c>
      <c r="E73" s="278">
        <v>289915.45</v>
      </c>
      <c r="F73" s="278">
        <v>290283.09999999998</v>
      </c>
      <c r="G73" s="277">
        <v>258534.74</v>
      </c>
      <c r="H73" s="277">
        <v>264090.76</v>
      </c>
      <c r="I73" s="278">
        <v>296506.89999999997</v>
      </c>
      <c r="J73" s="281">
        <v>245768.75</v>
      </c>
      <c r="K73" s="278">
        <v>253112.65000000002</v>
      </c>
      <c r="L73" s="280">
        <v>273869.49</v>
      </c>
      <c r="M73" s="280">
        <v>256637.26</v>
      </c>
      <c r="N73" s="280">
        <f t="shared" si="2"/>
        <v>3208842.6899999995</v>
      </c>
    </row>
    <row r="74" spans="1:14" x14ac:dyDescent="0.15">
      <c r="A74" s="37" t="s">
        <v>31</v>
      </c>
      <c r="B74" s="277">
        <v>480864.76</v>
      </c>
      <c r="C74" s="277">
        <v>518013.94999999995</v>
      </c>
      <c r="D74" s="278">
        <v>436214.99</v>
      </c>
      <c r="E74" s="278">
        <v>550678.31000000006</v>
      </c>
      <c r="F74" s="278">
        <v>556918.43000000005</v>
      </c>
      <c r="G74" s="277">
        <v>496008.06</v>
      </c>
      <c r="H74" s="277">
        <v>492251.43</v>
      </c>
      <c r="I74" s="278">
        <v>568859</v>
      </c>
      <c r="J74" s="281">
        <v>471516.05000000005</v>
      </c>
      <c r="K74" s="278">
        <v>485605.62</v>
      </c>
      <c r="L74" s="280">
        <v>525428.33000000007</v>
      </c>
      <c r="M74" s="280">
        <v>492367.69</v>
      </c>
      <c r="N74" s="280">
        <f t="shared" si="2"/>
        <v>6074726.620000001</v>
      </c>
    </row>
    <row r="75" spans="1:14" x14ac:dyDescent="0.15">
      <c r="A75" s="37" t="s">
        <v>32</v>
      </c>
      <c r="B75" s="277">
        <v>642041.79</v>
      </c>
      <c r="C75" s="277">
        <v>728507.66999999993</v>
      </c>
      <c r="D75" s="278">
        <v>584655.49</v>
      </c>
      <c r="E75" s="278">
        <v>771843.91999999993</v>
      </c>
      <c r="F75" s="278">
        <v>781749.03</v>
      </c>
      <c r="G75" s="277">
        <v>688706.24</v>
      </c>
      <c r="H75" s="277">
        <v>685937.32</v>
      </c>
      <c r="I75" s="278">
        <v>828891.78</v>
      </c>
      <c r="J75" s="283">
        <v>641879.92000000004</v>
      </c>
      <c r="K75" s="278">
        <v>673557.89999999991</v>
      </c>
      <c r="L75" s="280">
        <v>751927.71000000008</v>
      </c>
      <c r="M75" s="280">
        <v>687065.33</v>
      </c>
      <c r="N75" s="280">
        <f t="shared" si="2"/>
        <v>8466764.0999999996</v>
      </c>
    </row>
    <row r="76" spans="1:14" x14ac:dyDescent="0.15">
      <c r="A76" s="37" t="s">
        <v>33</v>
      </c>
      <c r="B76" s="277">
        <v>154014.22</v>
      </c>
      <c r="C76" s="277">
        <v>164453.56999999998</v>
      </c>
      <c r="D76" s="278">
        <v>139713.53</v>
      </c>
      <c r="E76" s="278">
        <v>176374.51</v>
      </c>
      <c r="F76" s="278">
        <v>178373.14</v>
      </c>
      <c r="G76" s="277">
        <v>158864.4</v>
      </c>
      <c r="H76" s="277">
        <v>157661.21</v>
      </c>
      <c r="I76" s="278">
        <v>182197.53</v>
      </c>
      <c r="J76" s="281">
        <v>151019.96000000002</v>
      </c>
      <c r="K76" s="278">
        <v>155532.65</v>
      </c>
      <c r="L76" s="280">
        <v>168287.30000000002</v>
      </c>
      <c r="M76" s="280">
        <v>157698.44</v>
      </c>
      <c r="N76" s="280">
        <f t="shared" si="2"/>
        <v>1944190.46</v>
      </c>
    </row>
    <row r="77" spans="1:14" x14ac:dyDescent="0.15">
      <c r="A77" s="37" t="s">
        <v>34</v>
      </c>
      <c r="B77" s="277">
        <v>947155.39</v>
      </c>
      <c r="C77" s="277">
        <v>1114654.6200000001</v>
      </c>
      <c r="D77" s="278">
        <v>901313.82000000007</v>
      </c>
      <c r="E77" s="278">
        <v>1169576.25</v>
      </c>
      <c r="F77" s="278">
        <v>1166746.56</v>
      </c>
      <c r="G77" s="277">
        <v>968973.27</v>
      </c>
      <c r="H77" s="277">
        <v>1001592.5</v>
      </c>
      <c r="I77" s="278">
        <v>1166188.27</v>
      </c>
      <c r="J77" s="281">
        <v>903097.24000000011</v>
      </c>
      <c r="K77" s="278">
        <v>947660.69</v>
      </c>
      <c r="L77" s="280">
        <v>1057911.8500000001</v>
      </c>
      <c r="M77" s="280">
        <v>966662.95</v>
      </c>
      <c r="N77" s="280">
        <f t="shared" si="2"/>
        <v>12311533.409999998</v>
      </c>
    </row>
    <row r="78" spans="1:14" x14ac:dyDescent="0.15">
      <c r="A78" s="37" t="s">
        <v>35</v>
      </c>
      <c r="B78" s="277">
        <v>1164017.6500000001</v>
      </c>
      <c r="C78" s="277">
        <v>1239945</v>
      </c>
      <c r="D78" s="278">
        <v>1055935.08</v>
      </c>
      <c r="E78" s="278">
        <v>1333013.6399999999</v>
      </c>
      <c r="F78" s="278">
        <v>1348118.95</v>
      </c>
      <c r="G78" s="277">
        <v>1200674.71</v>
      </c>
      <c r="H78" s="277">
        <v>1191581.1100000001</v>
      </c>
      <c r="I78" s="278">
        <v>1377023.22</v>
      </c>
      <c r="J78" s="284">
        <v>1141387.48</v>
      </c>
      <c r="K78" s="278">
        <v>1175493.75</v>
      </c>
      <c r="L78" s="280">
        <v>1271891.6399999999</v>
      </c>
      <c r="M78" s="280">
        <v>1191862.53</v>
      </c>
      <c r="N78" s="280">
        <f t="shared" si="2"/>
        <v>14690944.760000002</v>
      </c>
    </row>
    <row r="79" spans="1:14" x14ac:dyDescent="0.15">
      <c r="A79" s="37" t="s">
        <v>36</v>
      </c>
      <c r="B79" s="277">
        <v>4311095.6900000004</v>
      </c>
      <c r="C79" s="277">
        <v>4671963.55</v>
      </c>
      <c r="D79" s="278">
        <v>3921422.59</v>
      </c>
      <c r="E79" s="278">
        <v>4936995.0199999996</v>
      </c>
      <c r="F79" s="278">
        <v>4992939.55</v>
      </c>
      <c r="G79" s="277">
        <v>4446860.01</v>
      </c>
      <c r="H79" s="277">
        <v>4413180.6399999997</v>
      </c>
      <c r="I79" s="278">
        <v>5099990.37</v>
      </c>
      <c r="J79" s="281">
        <v>4227281.8099999996</v>
      </c>
      <c r="K79" s="278">
        <v>4353598.91</v>
      </c>
      <c r="L79" s="280">
        <v>4710621.5</v>
      </c>
      <c r="M79" s="280">
        <v>4414222.92</v>
      </c>
      <c r="N79" s="280">
        <f t="shared" si="2"/>
        <v>54500172.560000002</v>
      </c>
    </row>
    <row r="80" spans="1:14" x14ac:dyDescent="0.15">
      <c r="A80" s="37" t="s">
        <v>37</v>
      </c>
      <c r="B80" s="277">
        <v>530668.84</v>
      </c>
      <c r="C80" s="277">
        <v>624457.44999999995</v>
      </c>
      <c r="D80" s="278">
        <v>516179.51</v>
      </c>
      <c r="E80" s="278">
        <v>653407.02</v>
      </c>
      <c r="F80" s="278">
        <v>649551.17999999993</v>
      </c>
      <c r="G80" s="277">
        <v>539247.78</v>
      </c>
      <c r="H80" s="277">
        <v>585553.79</v>
      </c>
      <c r="I80" s="278">
        <v>651881.46</v>
      </c>
      <c r="J80" s="281">
        <v>525822.23</v>
      </c>
      <c r="K80" s="278">
        <v>542523.5</v>
      </c>
      <c r="L80" s="280">
        <v>590394.44999999995</v>
      </c>
      <c r="M80" s="280">
        <v>559789.09000000008</v>
      </c>
      <c r="N80" s="280">
        <f t="shared" si="2"/>
        <v>6969476.2999999998</v>
      </c>
    </row>
    <row r="81" spans="1:14" x14ac:dyDescent="0.15">
      <c r="A81" s="37" t="s">
        <v>38</v>
      </c>
      <c r="B81" s="277">
        <v>645806.34</v>
      </c>
      <c r="C81" s="277">
        <v>733217.33</v>
      </c>
      <c r="D81" s="278">
        <v>585450.49</v>
      </c>
      <c r="E81" s="278">
        <v>779063.45</v>
      </c>
      <c r="F81" s="278">
        <v>789142.48</v>
      </c>
      <c r="G81" s="277">
        <v>715261.03</v>
      </c>
      <c r="H81" s="277">
        <v>712862.60000000009</v>
      </c>
      <c r="I81" s="278">
        <v>868463.98</v>
      </c>
      <c r="J81" s="281">
        <v>664129.16</v>
      </c>
      <c r="K81" s="278">
        <v>699391.2</v>
      </c>
      <c r="L81" s="280">
        <v>785283.11999999988</v>
      </c>
      <c r="M81" s="280">
        <v>714222.6</v>
      </c>
      <c r="N81" s="280">
        <f t="shared" si="2"/>
        <v>8692293.7800000012</v>
      </c>
    </row>
    <row r="82" spans="1:14" x14ac:dyDescent="0.15">
      <c r="A82" s="37" t="s">
        <v>104</v>
      </c>
      <c r="B82" s="277">
        <v>1260217.67</v>
      </c>
      <c r="C82" s="277">
        <v>1474445.36</v>
      </c>
      <c r="D82" s="278">
        <v>1189647.9099999999</v>
      </c>
      <c r="E82" s="278">
        <v>1546869.24</v>
      </c>
      <c r="F82" s="278">
        <v>1550504.5199999998</v>
      </c>
      <c r="G82" s="277">
        <v>1334818.08</v>
      </c>
      <c r="H82" s="277">
        <v>1367550.29</v>
      </c>
      <c r="I82" s="278">
        <v>1615689.95</v>
      </c>
      <c r="J82" s="284">
        <v>1241049.57</v>
      </c>
      <c r="K82" s="278">
        <v>1305292.75</v>
      </c>
      <c r="L82" s="280">
        <v>1462607.27</v>
      </c>
      <c r="M82" s="280">
        <v>1332439.8199999998</v>
      </c>
      <c r="N82" s="280">
        <f t="shared" si="2"/>
        <v>16681132.43</v>
      </c>
    </row>
    <row r="83" spans="1:14" x14ac:dyDescent="0.15">
      <c r="A83" s="37" t="s">
        <v>39</v>
      </c>
      <c r="B83" s="277">
        <v>864917.82000000007</v>
      </c>
      <c r="C83" s="277">
        <v>1017399.0800000001</v>
      </c>
      <c r="D83" s="278">
        <v>806260.99</v>
      </c>
      <c r="E83" s="278">
        <v>1074617.5900000001</v>
      </c>
      <c r="F83" s="278">
        <v>1079496.29</v>
      </c>
      <c r="G83" s="277">
        <v>833564.25</v>
      </c>
      <c r="H83" s="277">
        <v>852788.3</v>
      </c>
      <c r="I83" s="278">
        <v>1002657.7</v>
      </c>
      <c r="J83" s="281">
        <v>777078.55999999994</v>
      </c>
      <c r="K83" s="278">
        <v>815240.14</v>
      </c>
      <c r="L83" s="280">
        <v>909752.14</v>
      </c>
      <c r="M83" s="280">
        <v>831527.65</v>
      </c>
      <c r="N83" s="280">
        <f t="shared" si="2"/>
        <v>10865300.510000002</v>
      </c>
    </row>
    <row r="84" spans="1:14" x14ac:dyDescent="0.15">
      <c r="A84" s="37" t="s">
        <v>40</v>
      </c>
      <c r="B84" s="277">
        <v>490926.75</v>
      </c>
      <c r="C84" s="277">
        <v>569723.64</v>
      </c>
      <c r="D84" s="278">
        <v>461625.06000000006</v>
      </c>
      <c r="E84" s="278">
        <v>596121.81000000006</v>
      </c>
      <c r="F84" s="278">
        <v>600074.54</v>
      </c>
      <c r="G84" s="277">
        <v>527785.03</v>
      </c>
      <c r="H84" s="277">
        <v>536539.1</v>
      </c>
      <c r="I84" s="278">
        <v>637397.88</v>
      </c>
      <c r="J84" s="281">
        <v>491183.18</v>
      </c>
      <c r="K84" s="278">
        <v>516136.82</v>
      </c>
      <c r="L84" s="280">
        <v>577485.37</v>
      </c>
      <c r="M84" s="280">
        <v>526718.43000000005</v>
      </c>
      <c r="N84" s="280">
        <f t="shared" si="2"/>
        <v>6531717.6100000003</v>
      </c>
    </row>
    <row r="85" spans="1:14" x14ac:dyDescent="0.15">
      <c r="A85" s="37" t="s">
        <v>41</v>
      </c>
      <c r="B85" s="277">
        <v>193575.97999999998</v>
      </c>
      <c r="C85" s="277">
        <v>229319.69000000003</v>
      </c>
      <c r="D85" s="278">
        <v>190812.03999999998</v>
      </c>
      <c r="E85" s="278">
        <v>238532.31999999998</v>
      </c>
      <c r="F85" s="278">
        <v>234402.97</v>
      </c>
      <c r="G85" s="277">
        <v>206635.21</v>
      </c>
      <c r="H85" s="277">
        <v>218373.82</v>
      </c>
      <c r="I85" s="278">
        <v>247569.24000000002</v>
      </c>
      <c r="J85" s="284">
        <v>196602.82</v>
      </c>
      <c r="K85" s="278">
        <v>202127.28</v>
      </c>
      <c r="L85" s="280">
        <v>224958.2</v>
      </c>
      <c r="M85" s="280">
        <v>208438.29</v>
      </c>
      <c r="N85" s="280">
        <f t="shared" si="2"/>
        <v>2591347.8600000003</v>
      </c>
    </row>
    <row r="86" spans="1:14" x14ac:dyDescent="0.15">
      <c r="A86" s="37" t="s">
        <v>42</v>
      </c>
      <c r="B86" s="277">
        <v>2413797.42</v>
      </c>
      <c r="C86" s="277">
        <v>2565725.02</v>
      </c>
      <c r="D86" s="278">
        <v>2189668.9500000002</v>
      </c>
      <c r="E86" s="278">
        <v>2764240.59</v>
      </c>
      <c r="F86" s="278">
        <v>2795564.1199999996</v>
      </c>
      <c r="G86" s="277">
        <v>2489812.3099999996</v>
      </c>
      <c r="H86" s="277">
        <v>2470955.1100000003</v>
      </c>
      <c r="I86" s="278">
        <v>2855502.25</v>
      </c>
      <c r="J86" s="283">
        <v>2366869.7200000002</v>
      </c>
      <c r="K86" s="278">
        <v>2437595.09</v>
      </c>
      <c r="L86" s="280">
        <v>2637493.27</v>
      </c>
      <c r="M86" s="280">
        <v>2471538.6800000002</v>
      </c>
      <c r="N86" s="280">
        <f t="shared" si="2"/>
        <v>30458762.529999997</v>
      </c>
    </row>
    <row r="87" spans="1:14" x14ac:dyDescent="0.15">
      <c r="A87" s="37" t="s">
        <v>43</v>
      </c>
      <c r="B87" s="277">
        <v>1729936.8599999999</v>
      </c>
      <c r="C87" s="277">
        <v>1921854.97</v>
      </c>
      <c r="D87" s="278">
        <v>1527602.2</v>
      </c>
      <c r="E87" s="278">
        <v>2093394.01</v>
      </c>
      <c r="F87" s="278">
        <v>2120672.38</v>
      </c>
      <c r="G87" s="277">
        <v>2082375.8</v>
      </c>
      <c r="H87" s="277">
        <v>2078089.63</v>
      </c>
      <c r="I87" s="278">
        <v>2571413.0099999998</v>
      </c>
      <c r="J87" s="283">
        <v>1919387.44</v>
      </c>
      <c r="K87" s="278">
        <v>2035396.8199999998</v>
      </c>
      <c r="L87" s="280">
        <v>2310885.92</v>
      </c>
      <c r="M87" s="280">
        <v>2083114.19</v>
      </c>
      <c r="N87" s="280">
        <f t="shared" si="2"/>
        <v>24474123.23</v>
      </c>
    </row>
    <row r="88" spans="1:14" x14ac:dyDescent="0.15">
      <c r="A88" s="37" t="s">
        <v>44</v>
      </c>
      <c r="B88" s="277">
        <v>576695.6100000001</v>
      </c>
      <c r="C88" s="277">
        <v>677547.53</v>
      </c>
      <c r="D88" s="278">
        <v>549541.48</v>
      </c>
      <c r="E88" s="278">
        <v>710022.94</v>
      </c>
      <c r="F88" s="278">
        <v>708397.75</v>
      </c>
      <c r="G88" s="277">
        <v>600144.93000000005</v>
      </c>
      <c r="H88" s="277">
        <v>619814.07999999996</v>
      </c>
      <c r="I88" s="278">
        <v>723047.85</v>
      </c>
      <c r="J88" s="281">
        <v>559095.72</v>
      </c>
      <c r="K88" s="278">
        <v>586931.1</v>
      </c>
      <c r="L88" s="280">
        <v>655663.1</v>
      </c>
      <c r="M88" s="280">
        <v>598780.09</v>
      </c>
      <c r="N88" s="280">
        <f t="shared" si="2"/>
        <v>7565682.1799999988</v>
      </c>
    </row>
    <row r="89" spans="1:14" x14ac:dyDescent="0.15">
      <c r="A89" s="37" t="s">
        <v>45</v>
      </c>
      <c r="B89" s="277">
        <v>471881.52</v>
      </c>
      <c r="C89" s="277">
        <v>549269.86</v>
      </c>
      <c r="D89" s="278">
        <v>447267.17</v>
      </c>
      <c r="E89" s="278">
        <v>574016.32000000007</v>
      </c>
      <c r="F89" s="278">
        <v>575655.94999999995</v>
      </c>
      <c r="G89" s="277">
        <v>508388.32999999996</v>
      </c>
      <c r="H89" s="277">
        <v>519939.57999999996</v>
      </c>
      <c r="I89" s="278">
        <v>613288.32000000007</v>
      </c>
      <c r="J89" s="281">
        <v>473356.42</v>
      </c>
      <c r="K89" s="278">
        <v>497180.55000000005</v>
      </c>
      <c r="L89" s="280">
        <v>555869.81000000006</v>
      </c>
      <c r="M89" s="280">
        <v>507301.06</v>
      </c>
      <c r="N89" s="280">
        <f t="shared" si="2"/>
        <v>6293414.8899999997</v>
      </c>
    </row>
    <row r="90" spans="1:14" x14ac:dyDescent="0.15">
      <c r="A90" s="37" t="s">
        <v>46</v>
      </c>
      <c r="B90" s="277">
        <v>2400985.0900000003</v>
      </c>
      <c r="C90" s="277">
        <v>2590508.8699999996</v>
      </c>
      <c r="D90" s="278">
        <v>2178046.34</v>
      </c>
      <c r="E90" s="278">
        <v>2749568.19</v>
      </c>
      <c r="F90" s="278">
        <v>2780725.46</v>
      </c>
      <c r="G90" s="277">
        <v>2476596.56</v>
      </c>
      <c r="H90" s="277">
        <v>2457839.4499999997</v>
      </c>
      <c r="I90" s="278">
        <v>2840345.44</v>
      </c>
      <c r="J90" s="283">
        <v>2354306.5299999998</v>
      </c>
      <c r="K90" s="278">
        <v>2424656.5</v>
      </c>
      <c r="L90" s="280">
        <v>2623493.64</v>
      </c>
      <c r="M90" s="280">
        <v>2458419.92</v>
      </c>
      <c r="N90" s="280">
        <f t="shared" si="2"/>
        <v>30335491.990000002</v>
      </c>
    </row>
    <row r="91" spans="1:14" x14ac:dyDescent="0.15">
      <c r="A91" s="37" t="s">
        <v>47</v>
      </c>
      <c r="B91" s="277">
        <v>748920.05</v>
      </c>
      <c r="C91" s="277">
        <v>830397.31</v>
      </c>
      <c r="D91" s="278">
        <v>706776.71</v>
      </c>
      <c r="E91" s="278">
        <v>857650.77</v>
      </c>
      <c r="F91" s="278">
        <v>867369.42</v>
      </c>
      <c r="G91" s="277">
        <v>772504.92</v>
      </c>
      <c r="H91" s="277">
        <v>766654.17</v>
      </c>
      <c r="I91" s="278">
        <v>885966.2</v>
      </c>
      <c r="J91" s="284">
        <v>734359.97</v>
      </c>
      <c r="K91" s="278">
        <v>756303.67</v>
      </c>
      <c r="L91" s="280">
        <v>818325.35</v>
      </c>
      <c r="M91" s="280">
        <v>766835.23</v>
      </c>
      <c r="N91" s="280">
        <f t="shared" si="2"/>
        <v>9512063.7700000014</v>
      </c>
    </row>
    <row r="92" spans="1:14" x14ac:dyDescent="0.15">
      <c r="A92" s="37" t="s">
        <v>48</v>
      </c>
      <c r="B92" s="277">
        <v>314550.35000000003</v>
      </c>
      <c r="C92" s="277">
        <v>368401.78</v>
      </c>
      <c r="D92" s="278">
        <v>305952.23000000004</v>
      </c>
      <c r="E92" s="278">
        <v>383316.2</v>
      </c>
      <c r="F92" s="278">
        <v>379610.20999999996</v>
      </c>
      <c r="G92" s="277">
        <v>367320</v>
      </c>
      <c r="H92" s="277">
        <v>381313.26</v>
      </c>
      <c r="I92" s="278">
        <v>446360.6</v>
      </c>
      <c r="J92" s="281">
        <v>341863</v>
      </c>
      <c r="K92" s="278">
        <v>359163.53</v>
      </c>
      <c r="L92" s="280">
        <v>403488.07999999996</v>
      </c>
      <c r="M92" s="280">
        <v>366818.52</v>
      </c>
      <c r="N92" s="280">
        <f t="shared" si="2"/>
        <v>4418157.76</v>
      </c>
    </row>
    <row r="93" spans="1:14" x14ac:dyDescent="0.15">
      <c r="A93" s="37" t="s">
        <v>49</v>
      </c>
      <c r="B93" s="277">
        <v>305091.45999999996</v>
      </c>
      <c r="C93" s="277">
        <v>351137.71</v>
      </c>
      <c r="D93" s="278">
        <v>287688.99</v>
      </c>
      <c r="E93" s="278">
        <v>365555.45</v>
      </c>
      <c r="F93" s="278">
        <v>368760.89</v>
      </c>
      <c r="G93" s="277">
        <v>331513.53000000003</v>
      </c>
      <c r="H93" s="277">
        <v>335553.24</v>
      </c>
      <c r="I93" s="278">
        <v>397764.81999999995</v>
      </c>
      <c r="J93" s="283">
        <v>309376.64999999997</v>
      </c>
      <c r="K93" s="278">
        <v>324243.93</v>
      </c>
      <c r="L93" s="280">
        <v>361241.79</v>
      </c>
      <c r="M93" s="280">
        <v>330616.26</v>
      </c>
      <c r="N93" s="280">
        <f t="shared" si="2"/>
        <v>4068544.7199999997</v>
      </c>
    </row>
    <row r="94" spans="1:14" x14ac:dyDescent="0.15">
      <c r="A94" s="37" t="s">
        <v>50</v>
      </c>
      <c r="B94" s="277">
        <v>21358746.199999999</v>
      </c>
      <c r="C94" s="277">
        <v>22721798.41</v>
      </c>
      <c r="D94" s="278">
        <v>19375521.260000002</v>
      </c>
      <c r="E94" s="278">
        <v>24459680.219999999</v>
      </c>
      <c r="F94" s="278">
        <v>24736849.960000001</v>
      </c>
      <c r="G94" s="277">
        <v>22031372.050000001</v>
      </c>
      <c r="H94" s="277">
        <v>21864512.09</v>
      </c>
      <c r="I94" s="278">
        <v>25267218.84</v>
      </c>
      <c r="J94" s="283">
        <v>20943501.289999999</v>
      </c>
      <c r="K94" s="278">
        <v>21569322.390000001</v>
      </c>
      <c r="L94" s="280">
        <v>23338142.969999999</v>
      </c>
      <c r="M94" s="280">
        <v>21869675.939999998</v>
      </c>
      <c r="N94" s="280">
        <f t="shared" si="2"/>
        <v>269536341.62</v>
      </c>
    </row>
    <row r="95" spans="1:14" x14ac:dyDescent="0.15">
      <c r="A95" s="37" t="s">
        <v>51</v>
      </c>
      <c r="B95" s="277">
        <v>647355.11</v>
      </c>
      <c r="C95" s="277">
        <v>757386.33000000007</v>
      </c>
      <c r="D95" s="278">
        <v>629310.94000000006</v>
      </c>
      <c r="E95" s="278">
        <v>792170.92</v>
      </c>
      <c r="F95" s="278">
        <v>791254.33</v>
      </c>
      <c r="G95" s="277">
        <v>645058.84000000008</v>
      </c>
      <c r="H95" s="277">
        <v>710634.17</v>
      </c>
      <c r="I95" s="278">
        <v>781331.23</v>
      </c>
      <c r="J95" s="281">
        <v>638208.81999999995</v>
      </c>
      <c r="K95" s="278">
        <v>658132.42000000004</v>
      </c>
      <c r="L95" s="280">
        <v>706369.24</v>
      </c>
      <c r="M95" s="280">
        <v>679050.33000000007</v>
      </c>
      <c r="N95" s="280">
        <f t="shared" si="2"/>
        <v>8436262.6799999997</v>
      </c>
    </row>
    <row r="96" spans="1:14" x14ac:dyDescent="0.15">
      <c r="A96" s="37" t="s">
        <v>52</v>
      </c>
      <c r="B96" s="277">
        <v>186884.34</v>
      </c>
      <c r="C96" s="277">
        <v>221848.86</v>
      </c>
      <c r="D96" s="278">
        <v>182633.86000000004</v>
      </c>
      <c r="E96" s="278">
        <v>231836.71000000002</v>
      </c>
      <c r="F96" s="278">
        <v>228342.38999999998</v>
      </c>
      <c r="G96" s="277">
        <v>195408.75999999998</v>
      </c>
      <c r="H96" s="277">
        <v>207113.97</v>
      </c>
      <c r="I96" s="278">
        <v>235268.65999999997</v>
      </c>
      <c r="J96" s="281">
        <v>186200.43</v>
      </c>
      <c r="K96" s="278">
        <v>191868.24</v>
      </c>
      <c r="L96" s="280">
        <v>213395.29</v>
      </c>
      <c r="M96" s="280">
        <v>197925.43</v>
      </c>
      <c r="N96" s="280">
        <f t="shared" si="2"/>
        <v>2478726.94</v>
      </c>
    </row>
    <row r="97" spans="1:14" x14ac:dyDescent="0.15">
      <c r="A97" s="37" t="s">
        <v>53</v>
      </c>
      <c r="B97" s="277">
        <v>498115.75</v>
      </c>
      <c r="C97" s="277">
        <v>571223.48</v>
      </c>
      <c r="D97" s="278">
        <v>453426.98000000004</v>
      </c>
      <c r="E97" s="278">
        <v>605795.30000000005</v>
      </c>
      <c r="F97" s="278">
        <v>613779.92000000004</v>
      </c>
      <c r="G97" s="277">
        <v>492543.25</v>
      </c>
      <c r="H97" s="277">
        <v>490319.67</v>
      </c>
      <c r="I97" s="278">
        <v>588919.19999999995</v>
      </c>
      <c r="J97" s="281">
        <v>460328.94</v>
      </c>
      <c r="K97" s="278">
        <v>481779.63999999996</v>
      </c>
      <c r="L97" s="280">
        <v>535533.14999999991</v>
      </c>
      <c r="M97" s="280">
        <v>491030.3</v>
      </c>
      <c r="N97" s="280">
        <f t="shared" si="2"/>
        <v>6282795.5799999991</v>
      </c>
    </row>
    <row r="98" spans="1:14" x14ac:dyDescent="0.15">
      <c r="A98" s="37" t="s">
        <v>54</v>
      </c>
      <c r="B98" s="277">
        <v>401448.99</v>
      </c>
      <c r="C98" s="277">
        <v>469845.23</v>
      </c>
      <c r="D98" s="278">
        <v>389018.6</v>
      </c>
      <c r="E98" s="278">
        <v>494116.65</v>
      </c>
      <c r="F98" s="278">
        <v>485356.98</v>
      </c>
      <c r="G98" s="277">
        <v>460099.06</v>
      </c>
      <c r="H98" s="277">
        <v>472103.26</v>
      </c>
      <c r="I98" s="278">
        <v>551175.13</v>
      </c>
      <c r="J98" s="281">
        <v>423781.17</v>
      </c>
      <c r="K98" s="278">
        <v>445373.71</v>
      </c>
      <c r="L98" s="280">
        <v>498987.71</v>
      </c>
      <c r="M98" s="280">
        <v>454625.27</v>
      </c>
      <c r="N98" s="280">
        <f t="shared" si="2"/>
        <v>5545931.7599999998</v>
      </c>
    </row>
    <row r="99" spans="1:14" x14ac:dyDescent="0.15">
      <c r="A99" s="37" t="s">
        <v>55</v>
      </c>
      <c r="B99" s="277">
        <v>966042.71000000008</v>
      </c>
      <c r="C99" s="277">
        <v>1100144.75</v>
      </c>
      <c r="D99" s="278">
        <v>951124.82000000007</v>
      </c>
      <c r="E99" s="278">
        <v>1121711.6200000001</v>
      </c>
      <c r="F99" s="278">
        <v>1118832.24</v>
      </c>
      <c r="G99" s="277">
        <v>996465.17</v>
      </c>
      <c r="H99" s="277">
        <v>1024272.99</v>
      </c>
      <c r="I99" s="278">
        <v>1142820.49</v>
      </c>
      <c r="J99" s="281">
        <v>947261.45000000007</v>
      </c>
      <c r="K99" s="278">
        <v>975566.95000000007</v>
      </c>
      <c r="L99" s="280">
        <v>1055569.5900000001</v>
      </c>
      <c r="M99" s="280">
        <v>989151.75</v>
      </c>
      <c r="N99" s="280">
        <f t="shared" si="2"/>
        <v>12388964.529999999</v>
      </c>
    </row>
    <row r="100" spans="1:14" x14ac:dyDescent="0.15">
      <c r="A100" s="37" t="s">
        <v>56</v>
      </c>
      <c r="B100" s="277">
        <v>363158.07</v>
      </c>
      <c r="C100" s="277">
        <v>430934.93</v>
      </c>
      <c r="D100" s="278">
        <v>351713.65</v>
      </c>
      <c r="E100" s="278">
        <v>452355.11</v>
      </c>
      <c r="F100" s="278">
        <v>447840.25999999995</v>
      </c>
      <c r="G100" s="277">
        <v>354279.06</v>
      </c>
      <c r="H100" s="277">
        <v>379798.16000000003</v>
      </c>
      <c r="I100" s="278">
        <v>425390.49</v>
      </c>
      <c r="J100" s="281">
        <v>341713.78</v>
      </c>
      <c r="K100" s="278">
        <v>351560.94</v>
      </c>
      <c r="L100" s="280">
        <v>386226.81</v>
      </c>
      <c r="M100" s="280">
        <v>362587.72</v>
      </c>
      <c r="N100" s="280">
        <f t="shared" si="2"/>
        <v>4647558.9799999995</v>
      </c>
    </row>
    <row r="101" spans="1:14" x14ac:dyDescent="0.15">
      <c r="A101" s="37" t="s">
        <v>57</v>
      </c>
      <c r="B101" s="277">
        <v>9461485.4800000004</v>
      </c>
      <c r="C101" s="277">
        <v>10438551.140000001</v>
      </c>
      <c r="D101" s="278">
        <v>8362622.21</v>
      </c>
      <c r="E101" s="278">
        <v>11428436.42</v>
      </c>
      <c r="F101" s="278">
        <v>11576730.640000001</v>
      </c>
      <c r="G101" s="277">
        <v>10207499.24</v>
      </c>
      <c r="H101" s="277">
        <v>10170224.74</v>
      </c>
      <c r="I101" s="278">
        <v>12345271.299999999</v>
      </c>
      <c r="J101" s="281">
        <v>9493753.620000001</v>
      </c>
      <c r="K101" s="278">
        <v>9981897.8100000005</v>
      </c>
      <c r="L101" s="280">
        <v>11178936.409999998</v>
      </c>
      <c r="M101" s="280">
        <v>10188430.289999999</v>
      </c>
      <c r="N101" s="280">
        <f t="shared" si="2"/>
        <v>124833839.30000001</v>
      </c>
    </row>
    <row r="102" spans="1:14" x14ac:dyDescent="0.15">
      <c r="A102" s="37" t="s">
        <v>58</v>
      </c>
      <c r="B102" s="277">
        <v>993897.16</v>
      </c>
      <c r="C102" s="277">
        <v>1137047.6200000001</v>
      </c>
      <c r="D102" s="278">
        <v>885795.27</v>
      </c>
      <c r="E102" s="278">
        <v>1221459.3799999999</v>
      </c>
      <c r="F102" s="278">
        <v>1237937.7</v>
      </c>
      <c r="G102" s="277">
        <v>978084.72</v>
      </c>
      <c r="H102" s="277">
        <v>974279.06</v>
      </c>
      <c r="I102" s="278">
        <v>1179194.1100000001</v>
      </c>
      <c r="J102" s="283">
        <v>910919.27</v>
      </c>
      <c r="K102" s="278">
        <v>956534.92</v>
      </c>
      <c r="L102" s="280">
        <v>1069028.8</v>
      </c>
      <c r="M102" s="280">
        <v>975931.09</v>
      </c>
      <c r="N102" s="280">
        <f t="shared" si="2"/>
        <v>12520109.1</v>
      </c>
    </row>
    <row r="103" spans="1:14" x14ac:dyDescent="0.15">
      <c r="A103" s="37" t="s">
        <v>59</v>
      </c>
      <c r="B103" s="277">
        <v>3267750.42</v>
      </c>
      <c r="C103" s="277">
        <v>3808159.5300000003</v>
      </c>
      <c r="D103" s="278">
        <v>3000157.79</v>
      </c>
      <c r="E103" s="278">
        <v>4024445.0600000005</v>
      </c>
      <c r="F103" s="278">
        <v>4076236.8099999996</v>
      </c>
      <c r="G103" s="277">
        <v>3137426.52</v>
      </c>
      <c r="H103" s="277">
        <v>3160115.66</v>
      </c>
      <c r="I103" s="278">
        <v>3769251.0200000005</v>
      </c>
      <c r="J103" s="284">
        <v>2926339.47</v>
      </c>
      <c r="K103" s="278">
        <v>3068540.38</v>
      </c>
      <c r="L103" s="280">
        <v>3421539.1399999997</v>
      </c>
      <c r="M103" s="280">
        <v>3129356.91</v>
      </c>
      <c r="N103" s="280">
        <f t="shared" si="2"/>
        <v>40789318.709999993</v>
      </c>
    </row>
    <row r="104" spans="1:14" x14ac:dyDescent="0.15">
      <c r="A104" s="37" t="s">
        <v>60</v>
      </c>
      <c r="B104" s="277">
        <v>487244.85</v>
      </c>
      <c r="C104" s="277">
        <v>579673.65</v>
      </c>
      <c r="D104" s="278">
        <v>473995.87</v>
      </c>
      <c r="E104" s="278">
        <v>607324.92999999993</v>
      </c>
      <c r="F104" s="278">
        <v>598645.39999999991</v>
      </c>
      <c r="G104" s="277">
        <v>502211.49</v>
      </c>
      <c r="H104" s="277">
        <v>531911.06999999995</v>
      </c>
      <c r="I104" s="278">
        <v>605552.83000000007</v>
      </c>
      <c r="J104" s="281">
        <v>477994.07</v>
      </c>
      <c r="K104" s="278">
        <v>492904.47</v>
      </c>
      <c r="L104" s="280">
        <v>548953.23</v>
      </c>
      <c r="M104" s="280">
        <v>508517.96</v>
      </c>
      <c r="N104" s="280">
        <f t="shared" si="2"/>
        <v>6414929.8199999994</v>
      </c>
    </row>
    <row r="105" spans="1:14" x14ac:dyDescent="0.15">
      <c r="A105" s="37" t="s">
        <v>105</v>
      </c>
      <c r="B105" s="277">
        <v>467257.63</v>
      </c>
      <c r="C105" s="277">
        <v>547348.63</v>
      </c>
      <c r="D105" s="278">
        <v>444978.47000000003</v>
      </c>
      <c r="E105" s="278">
        <v>572874.88</v>
      </c>
      <c r="F105" s="278">
        <v>572288.82999999996</v>
      </c>
      <c r="G105" s="277">
        <v>471527.02</v>
      </c>
      <c r="H105" s="277">
        <v>486087.16</v>
      </c>
      <c r="I105" s="278">
        <v>563260.04</v>
      </c>
      <c r="J105" s="281">
        <v>440861.55000000005</v>
      </c>
      <c r="K105" s="278">
        <v>461232.26</v>
      </c>
      <c r="L105" s="280">
        <v>512378.45</v>
      </c>
      <c r="M105" s="280">
        <v>470032.22000000003</v>
      </c>
      <c r="N105" s="280">
        <f t="shared" si="2"/>
        <v>6010127.1399999997</v>
      </c>
    </row>
    <row r="106" spans="1:14" x14ac:dyDescent="0.15">
      <c r="A106" s="37" t="s">
        <v>61</v>
      </c>
      <c r="B106" s="277">
        <v>951520.76</v>
      </c>
      <c r="C106" s="277">
        <v>1062632.6000000001</v>
      </c>
      <c r="D106" s="278">
        <v>908302.8899999999</v>
      </c>
      <c r="E106" s="278">
        <v>1089665.77</v>
      </c>
      <c r="F106" s="278">
        <v>1102013.53</v>
      </c>
      <c r="G106" s="277">
        <v>981485.92999999993</v>
      </c>
      <c r="H106" s="277">
        <v>978730.04999999993</v>
      </c>
      <c r="I106" s="278">
        <v>1125641.19</v>
      </c>
      <c r="J106" s="281">
        <v>933021.86</v>
      </c>
      <c r="K106" s="278">
        <v>960901.8600000001</v>
      </c>
      <c r="L106" s="280">
        <v>1039701.8799999999</v>
      </c>
      <c r="M106" s="280">
        <v>974282.46</v>
      </c>
      <c r="N106" s="280">
        <f t="shared" si="2"/>
        <v>12107900.779999997</v>
      </c>
    </row>
    <row r="107" spans="1:14" x14ac:dyDescent="0.15">
      <c r="A107" s="37" t="s">
        <v>62</v>
      </c>
      <c r="B107" s="277">
        <v>686014.53</v>
      </c>
      <c r="C107" s="277">
        <v>805802.78999999992</v>
      </c>
      <c r="D107" s="278">
        <v>651358.14</v>
      </c>
      <c r="E107" s="278">
        <v>845360.78</v>
      </c>
      <c r="F107" s="278">
        <v>844517.00999999989</v>
      </c>
      <c r="G107" s="277">
        <v>695294.64999999991</v>
      </c>
      <c r="H107" s="277">
        <v>717013.59000000008</v>
      </c>
      <c r="I107" s="278">
        <v>834823.21</v>
      </c>
      <c r="J107" s="281">
        <v>648676.58000000007</v>
      </c>
      <c r="K107" s="278">
        <v>680037.46</v>
      </c>
      <c r="L107" s="280">
        <v>757975.73</v>
      </c>
      <c r="M107" s="280">
        <v>693463.28</v>
      </c>
      <c r="N107" s="280">
        <f t="shared" si="2"/>
        <v>8860337.75</v>
      </c>
    </row>
    <row r="108" spans="1:14" x14ac:dyDescent="0.15">
      <c r="A108" s="37" t="s">
        <v>63</v>
      </c>
      <c r="B108" s="277">
        <v>666273.31999999995</v>
      </c>
      <c r="C108" s="277">
        <v>787312.08000000007</v>
      </c>
      <c r="D108" s="278">
        <v>646366.62999999989</v>
      </c>
      <c r="E108" s="278">
        <v>825333.11</v>
      </c>
      <c r="F108" s="278">
        <v>818991.07000000007</v>
      </c>
      <c r="G108" s="277">
        <v>617105.58000000007</v>
      </c>
      <c r="H108" s="277">
        <v>668124.16000000003</v>
      </c>
      <c r="I108" s="278">
        <v>731349.28</v>
      </c>
      <c r="J108" s="281">
        <v>602993.63</v>
      </c>
      <c r="K108" s="278">
        <v>617015.89999999991</v>
      </c>
      <c r="L108" s="280">
        <v>666740.88</v>
      </c>
      <c r="M108" s="280">
        <v>635888.13</v>
      </c>
      <c r="N108" s="280">
        <f t="shared" si="2"/>
        <v>8283493.7699999996</v>
      </c>
    </row>
    <row r="109" spans="1:14" x14ac:dyDescent="0.15">
      <c r="A109" s="37" t="s">
        <v>64</v>
      </c>
      <c r="B109" s="277">
        <v>460348.61000000004</v>
      </c>
      <c r="C109" s="277">
        <v>539545.54</v>
      </c>
      <c r="D109" s="278">
        <v>434104.97</v>
      </c>
      <c r="E109" s="278">
        <v>566730.93999999994</v>
      </c>
      <c r="F109" s="278">
        <v>567906.67999999993</v>
      </c>
      <c r="G109" s="277">
        <v>446254.78</v>
      </c>
      <c r="H109" s="277">
        <v>458111.44999999995</v>
      </c>
      <c r="I109" s="278">
        <v>531938.94999999995</v>
      </c>
      <c r="J109" s="281">
        <v>417604.74</v>
      </c>
      <c r="K109" s="278">
        <v>436532.22</v>
      </c>
      <c r="L109" s="280">
        <v>484267.74</v>
      </c>
      <c r="M109" s="280">
        <v>444741.05000000005</v>
      </c>
      <c r="N109" s="280">
        <f t="shared" si="2"/>
        <v>5788087.6700000009</v>
      </c>
    </row>
    <row r="110" spans="1:14" x14ac:dyDescent="0.15">
      <c r="A110" s="37" t="s">
        <v>65</v>
      </c>
      <c r="B110" s="277">
        <v>225865.31</v>
      </c>
      <c r="C110" s="277">
        <v>259541.56</v>
      </c>
      <c r="D110" s="278">
        <v>230279.22</v>
      </c>
      <c r="E110" s="278">
        <v>263990.08</v>
      </c>
      <c r="F110" s="278">
        <v>260281.57</v>
      </c>
      <c r="G110" s="277">
        <v>224306.31</v>
      </c>
      <c r="H110" s="277">
        <v>247664.69</v>
      </c>
      <c r="I110" s="278">
        <v>257251.19</v>
      </c>
      <c r="J110" s="281">
        <v>225602.91999999998</v>
      </c>
      <c r="K110" s="278">
        <v>227225.7</v>
      </c>
      <c r="L110" s="280">
        <v>237610.84</v>
      </c>
      <c r="M110" s="280">
        <v>233643.13</v>
      </c>
      <c r="N110" s="280">
        <f t="shared" si="2"/>
        <v>2893262.52</v>
      </c>
    </row>
    <row r="111" spans="1:14" x14ac:dyDescent="0.15">
      <c r="A111" s="37" t="s">
        <v>66</v>
      </c>
      <c r="B111" s="277">
        <v>244632.56</v>
      </c>
      <c r="C111" s="277">
        <v>290121.36</v>
      </c>
      <c r="D111" s="278">
        <v>240396.98</v>
      </c>
      <c r="E111" s="278">
        <v>302295.34999999998</v>
      </c>
      <c r="F111" s="278">
        <v>297142.87</v>
      </c>
      <c r="G111" s="277">
        <v>260367.72999999998</v>
      </c>
      <c r="H111" s="277">
        <v>275179.52000000002</v>
      </c>
      <c r="I111" s="278">
        <v>312711.91000000003</v>
      </c>
      <c r="J111" s="281">
        <v>247569.08999999997</v>
      </c>
      <c r="K111" s="278">
        <v>254824.18</v>
      </c>
      <c r="L111" s="280">
        <v>283894.3</v>
      </c>
      <c r="M111" s="280">
        <v>262825.13</v>
      </c>
      <c r="N111" s="280">
        <f t="shared" si="2"/>
        <v>3271960.98</v>
      </c>
    </row>
    <row r="112" spans="1:14" x14ac:dyDescent="0.15">
      <c r="A112" s="37" t="s">
        <v>67</v>
      </c>
      <c r="B112" s="277">
        <v>432687.85</v>
      </c>
      <c r="C112" s="277">
        <v>500805.52</v>
      </c>
      <c r="D112" s="278">
        <v>405454.6</v>
      </c>
      <c r="E112" s="278">
        <v>523941.54</v>
      </c>
      <c r="F112" s="278">
        <v>528536.54</v>
      </c>
      <c r="G112" s="277">
        <v>453149.34</v>
      </c>
      <c r="H112" s="277">
        <v>459054.71</v>
      </c>
      <c r="I112" s="278">
        <v>544189.09000000008</v>
      </c>
      <c r="J112" s="281">
        <v>422732.53</v>
      </c>
      <c r="K112" s="278">
        <v>443203.79000000004</v>
      </c>
      <c r="L112" s="280">
        <v>494060.42000000004</v>
      </c>
      <c r="M112" s="280">
        <v>451964.85</v>
      </c>
      <c r="N112" s="280">
        <f t="shared" si="2"/>
        <v>5659780.7799999993</v>
      </c>
    </row>
    <row r="113" spans="1:14" x14ac:dyDescent="0.15">
      <c r="A113" s="37" t="s">
        <v>68</v>
      </c>
      <c r="B113" s="277">
        <v>428034.99000000005</v>
      </c>
      <c r="C113" s="277">
        <v>456293.75999999995</v>
      </c>
      <c r="D113" s="278">
        <v>388290.63999999996</v>
      </c>
      <c r="E113" s="278">
        <v>490178.55</v>
      </c>
      <c r="F113" s="278">
        <v>495733.1</v>
      </c>
      <c r="G113" s="277">
        <v>441514.6</v>
      </c>
      <c r="H113" s="277">
        <v>438170.68000000005</v>
      </c>
      <c r="I113" s="278">
        <v>506361.85</v>
      </c>
      <c r="J113" s="281">
        <v>419713.38</v>
      </c>
      <c r="K113" s="278">
        <v>432255</v>
      </c>
      <c r="L113" s="280">
        <v>467702.64</v>
      </c>
      <c r="M113" s="280">
        <v>438274.17</v>
      </c>
      <c r="N113" s="280">
        <f t="shared" si="2"/>
        <v>5402523.3600000003</v>
      </c>
    </row>
    <row r="114" spans="1:14" x14ac:dyDescent="0.15">
      <c r="A114" s="37" t="s">
        <v>69</v>
      </c>
      <c r="B114" s="277">
        <v>447722.33999999997</v>
      </c>
      <c r="C114" s="277">
        <v>479738</v>
      </c>
      <c r="D114" s="278">
        <v>406149.95999999996</v>
      </c>
      <c r="E114" s="278">
        <v>513565.48</v>
      </c>
      <c r="F114" s="278">
        <v>518534.2</v>
      </c>
      <c r="G114" s="277">
        <v>461821.94</v>
      </c>
      <c r="H114" s="277">
        <v>458324.22</v>
      </c>
      <c r="I114" s="278">
        <v>529651.81000000006</v>
      </c>
      <c r="J114" s="281">
        <v>439017.98</v>
      </c>
      <c r="K114" s="278">
        <v>452136.45</v>
      </c>
      <c r="L114" s="280">
        <v>489214.49</v>
      </c>
      <c r="M114" s="280">
        <v>458432.47000000003</v>
      </c>
      <c r="N114" s="280">
        <f t="shared" si="2"/>
        <v>5654309.3399999999</v>
      </c>
    </row>
    <row r="115" spans="1:14" x14ac:dyDescent="0.15">
      <c r="A115" s="37" t="s">
        <v>70</v>
      </c>
      <c r="B115" s="277">
        <v>246997.68</v>
      </c>
      <c r="C115" s="277">
        <v>285487.75</v>
      </c>
      <c r="D115" s="278">
        <v>248899.22</v>
      </c>
      <c r="E115" s="278">
        <v>290858.46000000002</v>
      </c>
      <c r="F115" s="278">
        <v>286062.90000000002</v>
      </c>
      <c r="G115" s="277">
        <v>254776.1</v>
      </c>
      <c r="H115" s="277">
        <v>267926.63</v>
      </c>
      <c r="I115" s="278">
        <v>292196.20999999996</v>
      </c>
      <c r="J115" s="281">
        <v>244217.66</v>
      </c>
      <c r="K115" s="278">
        <v>249432.85</v>
      </c>
      <c r="L115" s="280">
        <v>269887.92</v>
      </c>
      <c r="M115" s="280">
        <v>252937.02000000002</v>
      </c>
      <c r="N115" s="280">
        <f t="shared" si="2"/>
        <v>3189680.4</v>
      </c>
    </row>
    <row r="116" spans="1:14" x14ac:dyDescent="0.15">
      <c r="A116" s="37" t="s">
        <v>71</v>
      </c>
      <c r="B116" s="277">
        <v>383357.05</v>
      </c>
      <c r="C116" s="277">
        <v>421604.07999999996</v>
      </c>
      <c r="D116" s="278">
        <v>357079.9</v>
      </c>
      <c r="E116" s="278">
        <v>439014.11</v>
      </c>
      <c r="F116" s="278">
        <v>443988.88</v>
      </c>
      <c r="G116" s="277">
        <v>515199.02</v>
      </c>
      <c r="H116" s="277">
        <v>513492.66</v>
      </c>
      <c r="I116" s="278">
        <v>625888.87</v>
      </c>
      <c r="J116" s="281">
        <v>478257.81000000006</v>
      </c>
      <c r="K116" s="278">
        <v>503761.95</v>
      </c>
      <c r="L116" s="280">
        <v>565829.61</v>
      </c>
      <c r="M116" s="280">
        <v>514480.65</v>
      </c>
      <c r="N116" s="280">
        <f t="shared" si="2"/>
        <v>5761954.5900000008</v>
      </c>
    </row>
    <row r="117" spans="1:14" x14ac:dyDescent="0.15">
      <c r="A117" s="37" t="s">
        <v>72</v>
      </c>
      <c r="B117" s="277">
        <v>158385.49</v>
      </c>
      <c r="C117" s="277">
        <v>178109.44999999998</v>
      </c>
      <c r="D117" s="278">
        <v>152862.81999999998</v>
      </c>
      <c r="E117" s="278">
        <v>181722.65</v>
      </c>
      <c r="F117" s="278">
        <v>183435.77</v>
      </c>
      <c r="G117" s="277">
        <v>163373.32999999999</v>
      </c>
      <c r="H117" s="277">
        <v>164680.76</v>
      </c>
      <c r="I117" s="278">
        <v>187368.71</v>
      </c>
      <c r="J117" s="281">
        <v>155306.23999999999</v>
      </c>
      <c r="K117" s="278">
        <v>159947.00999999998</v>
      </c>
      <c r="L117" s="280">
        <v>173063.67999999999</v>
      </c>
      <c r="M117" s="280">
        <v>162174.26999999999</v>
      </c>
      <c r="N117" s="280">
        <f t="shared" si="2"/>
        <v>2020430.18</v>
      </c>
    </row>
    <row r="118" spans="1:14" x14ac:dyDescent="0.15">
      <c r="A118" s="37" t="s">
        <v>73</v>
      </c>
      <c r="B118" s="277">
        <v>1216128.51</v>
      </c>
      <c r="C118" s="277">
        <v>1404489.0299999998</v>
      </c>
      <c r="D118" s="278">
        <v>1110898.1199999999</v>
      </c>
      <c r="E118" s="278">
        <v>1486990.3099999998</v>
      </c>
      <c r="F118" s="278">
        <v>1506827.05</v>
      </c>
      <c r="G118" s="277">
        <v>1219823.3900000001</v>
      </c>
      <c r="H118" s="277">
        <v>1217254.8399999999</v>
      </c>
      <c r="I118" s="278">
        <v>1469535.76</v>
      </c>
      <c r="J118" s="281">
        <v>1136419.6600000001</v>
      </c>
      <c r="K118" s="278">
        <v>1192967.33</v>
      </c>
      <c r="L118" s="280">
        <v>1332613.02</v>
      </c>
      <c r="M118" s="280">
        <v>1217041.08</v>
      </c>
      <c r="N118" s="280">
        <f t="shared" si="2"/>
        <v>15510988.1</v>
      </c>
    </row>
    <row r="119" spans="1:14" x14ac:dyDescent="0.15">
      <c r="A119" s="37" t="s">
        <v>74</v>
      </c>
      <c r="B119" s="277">
        <v>1263197.56</v>
      </c>
      <c r="C119" s="277">
        <v>1345441.2</v>
      </c>
      <c r="D119" s="278">
        <v>1145905.8099999998</v>
      </c>
      <c r="E119" s="278">
        <v>1446592.81</v>
      </c>
      <c r="F119" s="278">
        <v>1462985.1600000001</v>
      </c>
      <c r="G119" s="277">
        <v>1302977.9600000002</v>
      </c>
      <c r="H119" s="277">
        <v>1293109.5399999998</v>
      </c>
      <c r="I119" s="278">
        <v>1494352.21</v>
      </c>
      <c r="J119" s="283">
        <v>1238639.1800000002</v>
      </c>
      <c r="K119" s="278">
        <v>1275651.45</v>
      </c>
      <c r="L119" s="280">
        <v>1380262.92</v>
      </c>
      <c r="M119" s="280">
        <v>1293414.94</v>
      </c>
      <c r="N119" s="280">
        <f t="shared" si="2"/>
        <v>15942530.739999998</v>
      </c>
    </row>
    <row r="120" spans="1:14" x14ac:dyDescent="0.15">
      <c r="A120" s="37" t="s">
        <v>75</v>
      </c>
      <c r="B120" s="277">
        <v>658274.24</v>
      </c>
      <c r="C120" s="277">
        <v>702082.13</v>
      </c>
      <c r="D120" s="278">
        <v>597151.47000000009</v>
      </c>
      <c r="E120" s="278">
        <v>753844.7</v>
      </c>
      <c r="F120" s="278">
        <v>762387.03</v>
      </c>
      <c r="G120" s="277">
        <v>679004.5</v>
      </c>
      <c r="H120" s="277">
        <v>673861.9</v>
      </c>
      <c r="I120" s="278">
        <v>778732.95</v>
      </c>
      <c r="J120" s="281">
        <v>645476.43999999994</v>
      </c>
      <c r="K120" s="278">
        <v>664764.17999999993</v>
      </c>
      <c r="L120" s="280">
        <v>719279.04</v>
      </c>
      <c r="M120" s="280">
        <v>674021.05</v>
      </c>
      <c r="N120" s="280">
        <f t="shared" si="2"/>
        <v>8308879.6300000008</v>
      </c>
    </row>
    <row r="121" spans="1:14" x14ac:dyDescent="0.15">
      <c r="A121" s="37" t="s">
        <v>76</v>
      </c>
      <c r="B121" s="277">
        <v>324692.26000000007</v>
      </c>
      <c r="C121" s="277">
        <v>372409.61</v>
      </c>
      <c r="D121" s="278">
        <v>301103.52</v>
      </c>
      <c r="E121" s="278">
        <v>390330.27</v>
      </c>
      <c r="F121" s="278">
        <v>395339.24</v>
      </c>
      <c r="G121" s="277">
        <v>352181.67</v>
      </c>
      <c r="H121" s="277">
        <v>352707.67000000004</v>
      </c>
      <c r="I121" s="278">
        <v>424780.45999999996</v>
      </c>
      <c r="J121" s="281">
        <v>327936.55</v>
      </c>
      <c r="K121" s="278">
        <v>344418.83999999997</v>
      </c>
      <c r="L121" s="280">
        <v>385034.07</v>
      </c>
      <c r="M121" s="280">
        <v>351422.38</v>
      </c>
      <c r="N121" s="280">
        <f t="shared" si="2"/>
        <v>4322356.54</v>
      </c>
    </row>
    <row r="122" spans="1:14" x14ac:dyDescent="0.15">
      <c r="A122" s="37" t="s">
        <v>77</v>
      </c>
      <c r="B122" s="277">
        <v>1571255.13</v>
      </c>
      <c r="C122" s="277">
        <v>1820662.22</v>
      </c>
      <c r="D122" s="278">
        <v>1481133.71</v>
      </c>
      <c r="E122" s="278">
        <v>1901993.27</v>
      </c>
      <c r="F122" s="278">
        <v>1914105.35</v>
      </c>
      <c r="G122" s="277">
        <v>1653255.16</v>
      </c>
      <c r="H122" s="277">
        <v>1681183.46</v>
      </c>
      <c r="I122" s="278">
        <v>1982960.49</v>
      </c>
      <c r="J122" s="283">
        <v>1543085.18</v>
      </c>
      <c r="K122" s="278">
        <v>1617014.2000000002</v>
      </c>
      <c r="L122" s="280">
        <v>1801114.6800000002</v>
      </c>
      <c r="M122" s="280">
        <v>1648720.21</v>
      </c>
      <c r="N122" s="280">
        <f t="shared" si="2"/>
        <v>20616483.060000002</v>
      </c>
    </row>
    <row r="123" spans="1:14" x14ac:dyDescent="0.15">
      <c r="A123" s="37" t="s">
        <v>78</v>
      </c>
      <c r="B123" s="277">
        <v>644168.93999999994</v>
      </c>
      <c r="C123" s="277">
        <v>739353.69</v>
      </c>
      <c r="D123" s="278">
        <v>587215.67000000004</v>
      </c>
      <c r="E123" s="278">
        <v>783448.86</v>
      </c>
      <c r="F123" s="278">
        <v>793775.84</v>
      </c>
      <c r="G123" s="277">
        <v>671247.57000000007</v>
      </c>
      <c r="H123" s="277">
        <v>668742.34000000008</v>
      </c>
      <c r="I123" s="278">
        <v>810966.04</v>
      </c>
      <c r="J123" s="281">
        <v>624594.55999999994</v>
      </c>
      <c r="K123" s="278">
        <v>656427.52000000002</v>
      </c>
      <c r="L123" s="280">
        <v>734635.49</v>
      </c>
      <c r="M123" s="280">
        <v>669918.21</v>
      </c>
      <c r="N123" s="280">
        <f t="shared" si="2"/>
        <v>8384494.7299999995</v>
      </c>
    </row>
    <row r="124" spans="1:14" x14ac:dyDescent="0.15">
      <c r="A124" s="37" t="s">
        <v>79</v>
      </c>
      <c r="B124" s="277">
        <v>764270.9</v>
      </c>
      <c r="C124" s="277">
        <v>871141.05999999994</v>
      </c>
      <c r="D124" s="278">
        <v>753525.83</v>
      </c>
      <c r="E124" s="278">
        <v>888176.85</v>
      </c>
      <c r="F124" s="278">
        <v>885148.2</v>
      </c>
      <c r="G124" s="277">
        <v>788339.23</v>
      </c>
      <c r="H124" s="277">
        <v>811456.04</v>
      </c>
      <c r="I124" s="278">
        <v>904126.16</v>
      </c>
      <c r="J124" s="281">
        <v>749412.41</v>
      </c>
      <c r="K124" s="278">
        <v>771805.9</v>
      </c>
      <c r="L124" s="280">
        <v>835098.86</v>
      </c>
      <c r="M124" s="280">
        <v>782553.32</v>
      </c>
      <c r="N124" s="280">
        <f t="shared" si="2"/>
        <v>9805054.7600000016</v>
      </c>
    </row>
    <row r="125" spans="1:14" ht="9.75" thickBot="1" x14ac:dyDescent="0.2">
      <c r="A125" s="285" t="s">
        <v>19</v>
      </c>
      <c r="B125" s="286">
        <f t="shared" ref="B125:N125" si="3">SUM(B67:B124)</f>
        <v>75901316.000000015</v>
      </c>
      <c r="C125" s="286">
        <f t="shared" si="3"/>
        <v>84009642</v>
      </c>
      <c r="D125" s="286">
        <f t="shared" si="3"/>
        <v>69613306.999999985</v>
      </c>
      <c r="E125" s="286">
        <f t="shared" si="3"/>
        <v>89583978.99999997</v>
      </c>
      <c r="F125" s="286">
        <f t="shared" si="3"/>
        <v>90362789.000000015</v>
      </c>
      <c r="G125" s="286">
        <f t="shared" si="3"/>
        <v>78794475</v>
      </c>
      <c r="H125" s="286">
        <f t="shared" si="3"/>
        <v>79124382.000000015</v>
      </c>
      <c r="I125" s="286">
        <f t="shared" si="3"/>
        <v>92559834.99999997</v>
      </c>
      <c r="J125" s="286">
        <f t="shared" si="3"/>
        <v>74322162.000000015</v>
      </c>
      <c r="K125" s="292">
        <f t="shared" si="3"/>
        <v>77171333.000000045</v>
      </c>
      <c r="L125" s="286">
        <f t="shared" si="3"/>
        <v>84721596</v>
      </c>
      <c r="M125" s="286">
        <f t="shared" si="3"/>
        <v>78523422.99999994</v>
      </c>
      <c r="N125" s="286">
        <f t="shared" si="3"/>
        <v>974688239</v>
      </c>
    </row>
    <row r="126" spans="1:14" ht="9.75" thickTop="1" x14ac:dyDescent="0.15">
      <c r="A126" s="293"/>
      <c r="B126" s="294"/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</row>
    <row r="127" spans="1:14" x14ac:dyDescent="0.15">
      <c r="A127" s="290" t="s">
        <v>215</v>
      </c>
      <c r="B127" s="290"/>
      <c r="C127" s="290"/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</row>
    <row r="128" spans="1:14" ht="9.75" thickBot="1" x14ac:dyDescent="0.2">
      <c r="A128" s="276" t="s">
        <v>213</v>
      </c>
      <c r="B128" s="276" t="s">
        <v>7</v>
      </c>
      <c r="C128" s="276" t="s">
        <v>8</v>
      </c>
      <c r="D128" s="276" t="s">
        <v>9</v>
      </c>
      <c r="E128" s="276" t="s">
        <v>10</v>
      </c>
      <c r="F128" s="276" t="s">
        <v>11</v>
      </c>
      <c r="G128" s="276" t="s">
        <v>12</v>
      </c>
      <c r="H128" s="276" t="s">
        <v>13</v>
      </c>
      <c r="I128" s="276" t="s">
        <v>14</v>
      </c>
      <c r="J128" s="276" t="s">
        <v>15</v>
      </c>
      <c r="K128" s="276" t="s">
        <v>16</v>
      </c>
      <c r="L128" s="276" t="s">
        <v>17</v>
      </c>
      <c r="M128" s="276" t="s">
        <v>18</v>
      </c>
      <c r="N128" s="276" t="s">
        <v>19</v>
      </c>
    </row>
    <row r="129" spans="1:14" ht="9.75" thickTop="1" x14ac:dyDescent="0.15">
      <c r="A129" s="37" t="s">
        <v>24</v>
      </c>
      <c r="B129" s="277">
        <v>146655.4</v>
      </c>
      <c r="C129" s="277">
        <v>379254.79</v>
      </c>
      <c r="D129" s="278">
        <v>147570.82</v>
      </c>
      <c r="E129" s="278">
        <v>150188.26</v>
      </c>
      <c r="F129" s="278">
        <v>152277.10999999999</v>
      </c>
      <c r="G129" s="277">
        <v>152036.98000000001</v>
      </c>
      <c r="H129" s="277">
        <v>163566.01999999999</v>
      </c>
      <c r="I129" s="278">
        <v>168811.26</v>
      </c>
      <c r="J129" s="279">
        <v>168889.39</v>
      </c>
      <c r="K129" s="278">
        <v>182336.73</v>
      </c>
      <c r="L129" s="280">
        <v>175320.23</v>
      </c>
      <c r="M129" s="280">
        <v>171856.24</v>
      </c>
      <c r="N129" s="280">
        <f>SUM(B129:M129)</f>
        <v>2158763.2300000004</v>
      </c>
    </row>
    <row r="130" spans="1:14" x14ac:dyDescent="0.15">
      <c r="A130" s="37" t="s">
        <v>25</v>
      </c>
      <c r="B130" s="277">
        <v>67601.759999999995</v>
      </c>
      <c r="C130" s="277">
        <v>174819.96</v>
      </c>
      <c r="D130" s="278">
        <v>68023.73</v>
      </c>
      <c r="E130" s="278">
        <v>69230.259999999995</v>
      </c>
      <c r="F130" s="278">
        <v>70193.119999999995</v>
      </c>
      <c r="G130" s="277">
        <v>70082.44</v>
      </c>
      <c r="H130" s="277">
        <v>75396.820000000007</v>
      </c>
      <c r="I130" s="278">
        <v>77814.649999999994</v>
      </c>
      <c r="J130" s="281">
        <v>77850.66</v>
      </c>
      <c r="K130" s="278">
        <v>84049.3</v>
      </c>
      <c r="L130" s="282">
        <v>80815</v>
      </c>
      <c r="M130" s="282">
        <v>79218.25</v>
      </c>
      <c r="N130" s="280">
        <f t="shared" ref="N130:N186" si="4">SUM(B130:M130)</f>
        <v>995095.95000000007</v>
      </c>
    </row>
    <row r="131" spans="1:14" x14ac:dyDescent="0.15">
      <c r="A131" s="37" t="s">
        <v>26</v>
      </c>
      <c r="B131" s="277">
        <v>440973.16</v>
      </c>
      <c r="C131" s="277">
        <v>1140368.43</v>
      </c>
      <c r="D131" s="278">
        <v>443725.7</v>
      </c>
      <c r="E131" s="278">
        <v>451596.01</v>
      </c>
      <c r="F131" s="278">
        <v>457876.9</v>
      </c>
      <c r="G131" s="277">
        <v>457154.87</v>
      </c>
      <c r="H131" s="277">
        <v>491821.15</v>
      </c>
      <c r="I131" s="278">
        <v>507592.89</v>
      </c>
      <c r="J131" s="281">
        <v>507827.81</v>
      </c>
      <c r="K131" s="278">
        <v>548262.15</v>
      </c>
      <c r="L131" s="282">
        <v>527164.48</v>
      </c>
      <c r="M131" s="282">
        <v>516748.74</v>
      </c>
      <c r="N131" s="280">
        <f t="shared" si="4"/>
        <v>6491112.2899999991</v>
      </c>
    </row>
    <row r="132" spans="1:14" x14ac:dyDescent="0.15">
      <c r="A132" s="37" t="s">
        <v>27</v>
      </c>
      <c r="B132" s="277">
        <v>44090.12</v>
      </c>
      <c r="C132" s="277">
        <v>114018.24000000001</v>
      </c>
      <c r="D132" s="278">
        <v>44365.33</v>
      </c>
      <c r="E132" s="278">
        <v>45152.23</v>
      </c>
      <c r="F132" s="278">
        <v>45780.22</v>
      </c>
      <c r="G132" s="277">
        <v>45708.03</v>
      </c>
      <c r="H132" s="277">
        <v>49174.09</v>
      </c>
      <c r="I132" s="278">
        <v>50751.01</v>
      </c>
      <c r="J132" s="281">
        <v>50774.5</v>
      </c>
      <c r="K132" s="278">
        <v>54817.27</v>
      </c>
      <c r="L132" s="282">
        <v>52707.85</v>
      </c>
      <c r="M132" s="282">
        <v>51666.45</v>
      </c>
      <c r="N132" s="280">
        <f t="shared" si="4"/>
        <v>649005.34</v>
      </c>
    </row>
    <row r="133" spans="1:14" x14ac:dyDescent="0.15">
      <c r="A133" s="37" t="s">
        <v>28</v>
      </c>
      <c r="B133" s="277">
        <v>267961.78000000003</v>
      </c>
      <c r="C133" s="277">
        <v>692956.36</v>
      </c>
      <c r="D133" s="278">
        <v>269634.39</v>
      </c>
      <c r="E133" s="278">
        <v>274416.86</v>
      </c>
      <c r="F133" s="278">
        <v>278233.51</v>
      </c>
      <c r="G133" s="277">
        <v>277794.76</v>
      </c>
      <c r="H133" s="277">
        <v>298860.07</v>
      </c>
      <c r="I133" s="278">
        <v>308443.93</v>
      </c>
      <c r="J133" s="283">
        <v>308586.68</v>
      </c>
      <c r="K133" s="278">
        <v>333157.02</v>
      </c>
      <c r="L133" s="280">
        <v>320336.81</v>
      </c>
      <c r="M133" s="280">
        <v>314007.58</v>
      </c>
      <c r="N133" s="280">
        <f t="shared" si="4"/>
        <v>3944389.7500000005</v>
      </c>
    </row>
    <row r="134" spans="1:14" x14ac:dyDescent="0.15">
      <c r="A134" s="37" t="s">
        <v>29</v>
      </c>
      <c r="B134" s="277">
        <v>141157.97</v>
      </c>
      <c r="C134" s="277">
        <v>365038.29</v>
      </c>
      <c r="D134" s="278">
        <v>142039.07</v>
      </c>
      <c r="E134" s="278">
        <v>144558.39999999999</v>
      </c>
      <c r="F134" s="278">
        <v>146568.95000000001</v>
      </c>
      <c r="G134" s="277">
        <v>146337.82</v>
      </c>
      <c r="H134" s="277">
        <v>157434.69</v>
      </c>
      <c r="I134" s="278">
        <v>162483.31</v>
      </c>
      <c r="J134" s="281">
        <v>162558.51</v>
      </c>
      <c r="K134" s="278">
        <v>175501.77</v>
      </c>
      <c r="L134" s="280">
        <v>168748.29</v>
      </c>
      <c r="M134" s="280">
        <v>165414.15</v>
      </c>
      <c r="N134" s="280">
        <f t="shared" si="4"/>
        <v>2077841.2200000002</v>
      </c>
    </row>
    <row r="135" spans="1:14" x14ac:dyDescent="0.15">
      <c r="A135" s="37" t="s">
        <v>30</v>
      </c>
      <c r="B135" s="277">
        <v>78303.3</v>
      </c>
      <c r="C135" s="277">
        <v>202494.44</v>
      </c>
      <c r="D135" s="278">
        <v>78792.070000000007</v>
      </c>
      <c r="E135" s="278">
        <v>80189.59</v>
      </c>
      <c r="F135" s="278">
        <v>81304.89</v>
      </c>
      <c r="G135" s="277">
        <v>81176.679999999993</v>
      </c>
      <c r="H135" s="277">
        <v>87332.34</v>
      </c>
      <c r="I135" s="278">
        <v>90132.92</v>
      </c>
      <c r="J135" s="281">
        <v>90174.63</v>
      </c>
      <c r="K135" s="278">
        <v>97354.53</v>
      </c>
      <c r="L135" s="280">
        <v>93608.24</v>
      </c>
      <c r="M135" s="280">
        <v>91758.720000000001</v>
      </c>
      <c r="N135" s="280">
        <f t="shared" si="4"/>
        <v>1152622.3500000001</v>
      </c>
    </row>
    <row r="136" spans="1:14" x14ac:dyDescent="0.15">
      <c r="A136" s="37" t="s">
        <v>31</v>
      </c>
      <c r="B136" s="277">
        <v>150227.66</v>
      </c>
      <c r="C136" s="277">
        <v>388492.76</v>
      </c>
      <c r="D136" s="278">
        <v>151165.38</v>
      </c>
      <c r="E136" s="278">
        <v>153846.57999999999</v>
      </c>
      <c r="F136" s="278">
        <v>155986.31</v>
      </c>
      <c r="G136" s="277">
        <v>155740.32999999999</v>
      </c>
      <c r="H136" s="277">
        <v>167550.20000000001</v>
      </c>
      <c r="I136" s="278">
        <v>172923.21</v>
      </c>
      <c r="J136" s="281">
        <v>173003.24</v>
      </c>
      <c r="K136" s="278">
        <v>186778.13</v>
      </c>
      <c r="L136" s="280">
        <v>179590.72</v>
      </c>
      <c r="M136" s="280">
        <v>176042.36</v>
      </c>
      <c r="N136" s="280">
        <f t="shared" si="4"/>
        <v>2211346.88</v>
      </c>
    </row>
    <row r="137" spans="1:14" x14ac:dyDescent="0.15">
      <c r="A137" s="37" t="s">
        <v>32</v>
      </c>
      <c r="B137" s="277">
        <v>168160.22</v>
      </c>
      <c r="C137" s="277">
        <v>434866.83</v>
      </c>
      <c r="D137" s="278">
        <v>169209.87</v>
      </c>
      <c r="E137" s="278">
        <v>172211.12</v>
      </c>
      <c r="F137" s="278">
        <v>174606.27</v>
      </c>
      <c r="G137" s="277">
        <v>174330.93</v>
      </c>
      <c r="H137" s="277">
        <v>187550.53</v>
      </c>
      <c r="I137" s="278">
        <v>193564.91</v>
      </c>
      <c r="J137" s="283">
        <v>193654.49</v>
      </c>
      <c r="K137" s="278">
        <v>209073.68</v>
      </c>
      <c r="L137" s="280">
        <v>201028.32</v>
      </c>
      <c r="M137" s="280">
        <v>197056.39</v>
      </c>
      <c r="N137" s="280">
        <f t="shared" si="4"/>
        <v>2475313.56</v>
      </c>
    </row>
    <row r="138" spans="1:14" x14ac:dyDescent="0.15">
      <c r="A138" s="37" t="s">
        <v>33</v>
      </c>
      <c r="B138" s="277">
        <v>48115.81</v>
      </c>
      <c r="C138" s="277">
        <v>124428.77</v>
      </c>
      <c r="D138" s="278">
        <v>48416.14</v>
      </c>
      <c r="E138" s="278">
        <v>49274.89</v>
      </c>
      <c r="F138" s="278">
        <v>49960.22</v>
      </c>
      <c r="G138" s="277">
        <v>49881.440000000002</v>
      </c>
      <c r="H138" s="277">
        <v>53663.97</v>
      </c>
      <c r="I138" s="278">
        <v>55384.87</v>
      </c>
      <c r="J138" s="281">
        <v>55410.5</v>
      </c>
      <c r="K138" s="278">
        <v>59822.41</v>
      </c>
      <c r="L138" s="280">
        <v>57520.38</v>
      </c>
      <c r="M138" s="280">
        <v>56383.89</v>
      </c>
      <c r="N138" s="280">
        <f t="shared" si="4"/>
        <v>708263.29000000015</v>
      </c>
    </row>
    <row r="139" spans="1:14" x14ac:dyDescent="0.15">
      <c r="A139" s="37" t="s">
        <v>34</v>
      </c>
      <c r="B139" s="277">
        <v>236611.85</v>
      </c>
      <c r="C139" s="277">
        <v>611884.57999999996</v>
      </c>
      <c r="D139" s="278">
        <v>238088.77</v>
      </c>
      <c r="E139" s="278">
        <v>242311.72</v>
      </c>
      <c r="F139" s="278">
        <v>245681.84</v>
      </c>
      <c r="G139" s="277">
        <v>245294.42</v>
      </c>
      <c r="H139" s="277">
        <v>263895.21999999997</v>
      </c>
      <c r="I139" s="278">
        <v>272357.82</v>
      </c>
      <c r="J139" s="281">
        <v>272483.87</v>
      </c>
      <c r="K139" s="278">
        <v>294179.62</v>
      </c>
      <c r="L139" s="280">
        <v>282859.3</v>
      </c>
      <c r="M139" s="280">
        <v>277270.55</v>
      </c>
      <c r="N139" s="280">
        <f t="shared" si="4"/>
        <v>3482919.5599999996</v>
      </c>
    </row>
    <row r="140" spans="1:14" x14ac:dyDescent="0.15">
      <c r="A140" s="37" t="s">
        <v>35</v>
      </c>
      <c r="B140" s="277">
        <v>363652.47</v>
      </c>
      <c r="C140" s="277">
        <v>940415.03</v>
      </c>
      <c r="D140" s="278">
        <v>365922.37</v>
      </c>
      <c r="E140" s="278">
        <v>372412.69</v>
      </c>
      <c r="F140" s="278">
        <v>377592.28</v>
      </c>
      <c r="G140" s="277">
        <v>376996.86</v>
      </c>
      <c r="H140" s="277">
        <v>405584.71</v>
      </c>
      <c r="I140" s="278">
        <v>418591.02</v>
      </c>
      <c r="J140" s="284">
        <v>418784.75</v>
      </c>
      <c r="K140" s="278">
        <v>452129.29</v>
      </c>
      <c r="L140" s="280">
        <v>434730.91</v>
      </c>
      <c r="M140" s="280">
        <v>426141.47</v>
      </c>
      <c r="N140" s="280">
        <f t="shared" si="4"/>
        <v>5352953.8499999996</v>
      </c>
    </row>
    <row r="141" spans="1:14" x14ac:dyDescent="0.15">
      <c r="A141" s="37" t="s">
        <v>36</v>
      </c>
      <c r="B141" s="277">
        <v>1346835.73</v>
      </c>
      <c r="C141" s="277">
        <v>3482953.33</v>
      </c>
      <c r="D141" s="278">
        <v>1355242.64</v>
      </c>
      <c r="E141" s="278">
        <v>1379280.39</v>
      </c>
      <c r="F141" s="278">
        <v>1398463.71</v>
      </c>
      <c r="G141" s="277">
        <v>1396258.48</v>
      </c>
      <c r="H141" s="277">
        <v>1502137.43</v>
      </c>
      <c r="I141" s="278">
        <v>1550308.03</v>
      </c>
      <c r="J141" s="281">
        <v>1551025.54</v>
      </c>
      <c r="K141" s="278">
        <v>1674521.52</v>
      </c>
      <c r="L141" s="280">
        <v>1610084.29</v>
      </c>
      <c r="M141" s="280">
        <v>1578272.16</v>
      </c>
      <c r="N141" s="280">
        <f t="shared" si="4"/>
        <v>19825383.25</v>
      </c>
    </row>
    <row r="142" spans="1:14" x14ac:dyDescent="0.15">
      <c r="A142" s="37" t="s">
        <v>37</v>
      </c>
      <c r="B142" s="277">
        <v>128694.1</v>
      </c>
      <c r="C142" s="277">
        <v>332806.40000000002</v>
      </c>
      <c r="D142" s="278">
        <v>129497.41</v>
      </c>
      <c r="E142" s="278">
        <v>131794.28</v>
      </c>
      <c r="F142" s="278">
        <v>133627.31</v>
      </c>
      <c r="G142" s="277">
        <v>133416.59</v>
      </c>
      <c r="H142" s="277">
        <v>143533.63</v>
      </c>
      <c r="I142" s="278">
        <v>148136.48000000001</v>
      </c>
      <c r="J142" s="281">
        <v>148205.04</v>
      </c>
      <c r="K142" s="278">
        <v>160005.44</v>
      </c>
      <c r="L142" s="280">
        <v>153848.26999999999</v>
      </c>
      <c r="M142" s="280">
        <v>150808.53</v>
      </c>
      <c r="N142" s="280">
        <f t="shared" si="4"/>
        <v>1894373.48</v>
      </c>
    </row>
    <row r="143" spans="1:14" x14ac:dyDescent="0.15">
      <c r="A143" s="37" t="s">
        <v>38</v>
      </c>
      <c r="B143" s="277">
        <v>166759.14000000001</v>
      </c>
      <c r="C143" s="277">
        <v>431243.6</v>
      </c>
      <c r="D143" s="278">
        <v>167800.04</v>
      </c>
      <c r="E143" s="278">
        <v>170776.29</v>
      </c>
      <c r="F143" s="278">
        <v>173151.48</v>
      </c>
      <c r="G143" s="277">
        <v>172878.44</v>
      </c>
      <c r="H143" s="277">
        <v>185987.89</v>
      </c>
      <c r="I143" s="278">
        <v>191952.16</v>
      </c>
      <c r="J143" s="281">
        <v>192041</v>
      </c>
      <c r="K143" s="278">
        <v>207331.72</v>
      </c>
      <c r="L143" s="280">
        <v>199353.39</v>
      </c>
      <c r="M143" s="280">
        <v>195414.55</v>
      </c>
      <c r="N143" s="280">
        <f t="shared" si="4"/>
        <v>2454689.6999999997</v>
      </c>
    </row>
    <row r="144" spans="1:14" x14ac:dyDescent="0.15">
      <c r="A144" s="37" t="s">
        <v>104</v>
      </c>
      <c r="B144" s="277">
        <v>316420.83</v>
      </c>
      <c r="C144" s="277">
        <v>818272.76</v>
      </c>
      <c r="D144" s="278">
        <v>318395.92</v>
      </c>
      <c r="E144" s="278">
        <v>324043.27</v>
      </c>
      <c r="F144" s="278">
        <v>328550.13</v>
      </c>
      <c r="G144" s="277">
        <v>328032.03999999998</v>
      </c>
      <c r="H144" s="277">
        <v>352906.86</v>
      </c>
      <c r="I144" s="278">
        <v>364223.89</v>
      </c>
      <c r="J144" s="284">
        <v>364392.46</v>
      </c>
      <c r="K144" s="278">
        <v>393406.17</v>
      </c>
      <c r="L144" s="280">
        <v>378267.52</v>
      </c>
      <c r="M144" s="280">
        <v>370793.69</v>
      </c>
      <c r="N144" s="280">
        <f t="shared" si="4"/>
        <v>4657705.54</v>
      </c>
    </row>
    <row r="145" spans="1:14" x14ac:dyDescent="0.15">
      <c r="A145" s="37" t="s">
        <v>39</v>
      </c>
      <c r="B145" s="277">
        <v>204128.46</v>
      </c>
      <c r="C145" s="277">
        <v>527881.67000000004</v>
      </c>
      <c r="D145" s="278">
        <v>205402.62</v>
      </c>
      <c r="E145" s="278">
        <v>209045.82</v>
      </c>
      <c r="F145" s="278">
        <v>211953.27</v>
      </c>
      <c r="G145" s="277">
        <v>211619.04</v>
      </c>
      <c r="H145" s="277">
        <v>227666.22</v>
      </c>
      <c r="I145" s="278">
        <v>234967.03</v>
      </c>
      <c r="J145" s="281">
        <v>235075.77</v>
      </c>
      <c r="K145" s="278">
        <v>253793.01</v>
      </c>
      <c r="L145" s="280">
        <v>244026.81</v>
      </c>
      <c r="M145" s="280">
        <v>239205.31</v>
      </c>
      <c r="N145" s="280">
        <f t="shared" si="4"/>
        <v>3004765.0300000003</v>
      </c>
    </row>
    <row r="146" spans="1:14" x14ac:dyDescent="0.15">
      <c r="A146" s="37" t="s">
        <v>40</v>
      </c>
      <c r="B146" s="277">
        <v>126607.49</v>
      </c>
      <c r="C146" s="277">
        <v>327410.37</v>
      </c>
      <c r="D146" s="278">
        <v>127397.77</v>
      </c>
      <c r="E146" s="278">
        <v>129657.41</v>
      </c>
      <c r="F146" s="278">
        <v>131460.71</v>
      </c>
      <c r="G146" s="277">
        <v>131253.41</v>
      </c>
      <c r="H146" s="277">
        <v>141206.42000000001</v>
      </c>
      <c r="I146" s="278">
        <v>145734.64000000001</v>
      </c>
      <c r="J146" s="281">
        <v>145802.07999999999</v>
      </c>
      <c r="K146" s="278">
        <v>157411.16</v>
      </c>
      <c r="L146" s="280">
        <v>151353.82</v>
      </c>
      <c r="M146" s="280">
        <v>148363.37</v>
      </c>
      <c r="N146" s="280">
        <f t="shared" si="4"/>
        <v>1863658.6500000004</v>
      </c>
    </row>
    <row r="147" spans="1:14" x14ac:dyDescent="0.15">
      <c r="A147" s="37" t="s">
        <v>41</v>
      </c>
      <c r="B147" s="277">
        <v>51620.49</v>
      </c>
      <c r="C147" s="277">
        <v>133491.98000000001</v>
      </c>
      <c r="D147" s="278">
        <v>51942.71</v>
      </c>
      <c r="E147" s="278">
        <v>52864.01</v>
      </c>
      <c r="F147" s="278">
        <v>53599.25</v>
      </c>
      <c r="G147" s="277">
        <v>53514.73</v>
      </c>
      <c r="H147" s="277">
        <v>57572.78</v>
      </c>
      <c r="I147" s="278">
        <v>59419.03</v>
      </c>
      <c r="J147" s="284">
        <v>59446.53</v>
      </c>
      <c r="K147" s="278">
        <v>64179.79</v>
      </c>
      <c r="L147" s="280">
        <v>61710.09</v>
      </c>
      <c r="M147" s="280">
        <v>60490.81</v>
      </c>
      <c r="N147" s="280">
        <f t="shared" si="4"/>
        <v>759852.2</v>
      </c>
    </row>
    <row r="148" spans="1:14" x14ac:dyDescent="0.15">
      <c r="A148" s="37" t="s">
        <v>42</v>
      </c>
      <c r="B148" s="277">
        <v>754097.99</v>
      </c>
      <c r="C148" s="277">
        <v>1950117.62</v>
      </c>
      <c r="D148" s="278">
        <v>758805.04</v>
      </c>
      <c r="E148" s="278">
        <v>772263.86</v>
      </c>
      <c r="F148" s="278">
        <v>783004.67</v>
      </c>
      <c r="G148" s="277">
        <v>781769.95</v>
      </c>
      <c r="H148" s="277">
        <v>841051.94</v>
      </c>
      <c r="I148" s="278">
        <v>868022.83</v>
      </c>
      <c r="J148" s="283">
        <v>868424.56</v>
      </c>
      <c r="K148" s="278">
        <v>937570.39</v>
      </c>
      <c r="L148" s="280">
        <v>901491.77</v>
      </c>
      <c r="M148" s="280">
        <v>883680.04</v>
      </c>
      <c r="N148" s="280">
        <f t="shared" si="4"/>
        <v>11100300.66</v>
      </c>
    </row>
    <row r="149" spans="1:14" x14ac:dyDescent="0.15">
      <c r="A149" s="37" t="s">
        <v>43</v>
      </c>
      <c r="B149" s="277">
        <v>440943.68</v>
      </c>
      <c r="C149" s="277">
        <v>1140292.18</v>
      </c>
      <c r="D149" s="278">
        <v>443696.03</v>
      </c>
      <c r="E149" s="278">
        <v>451565.81</v>
      </c>
      <c r="F149" s="278">
        <v>457846.28</v>
      </c>
      <c r="G149" s="277">
        <v>457124.3</v>
      </c>
      <c r="H149" s="277">
        <v>491788.26</v>
      </c>
      <c r="I149" s="278">
        <v>507558.95</v>
      </c>
      <c r="J149" s="283">
        <v>507793.85</v>
      </c>
      <c r="K149" s="278">
        <v>548225.49</v>
      </c>
      <c r="L149" s="280">
        <v>527129.24</v>
      </c>
      <c r="M149" s="280">
        <v>516714.19</v>
      </c>
      <c r="N149" s="280">
        <f t="shared" si="4"/>
        <v>6490678.2599999998</v>
      </c>
    </row>
    <row r="150" spans="1:14" x14ac:dyDescent="0.15">
      <c r="A150" s="37" t="s">
        <v>44</v>
      </c>
      <c r="B150" s="277">
        <v>145765.76000000001</v>
      </c>
      <c r="C150" s="277">
        <v>376954.16</v>
      </c>
      <c r="D150" s="278">
        <v>146675.62</v>
      </c>
      <c r="E150" s="278">
        <v>149277.19</v>
      </c>
      <c r="F150" s="278">
        <v>151353.37</v>
      </c>
      <c r="G150" s="277">
        <v>151114.70000000001</v>
      </c>
      <c r="H150" s="277">
        <v>162573.79999999999</v>
      </c>
      <c r="I150" s="278">
        <v>167787.22</v>
      </c>
      <c r="J150" s="281">
        <v>167864.87</v>
      </c>
      <c r="K150" s="278">
        <v>181230.64</v>
      </c>
      <c r="L150" s="280">
        <v>174256.7</v>
      </c>
      <c r="M150" s="280">
        <v>170813.73</v>
      </c>
      <c r="N150" s="280">
        <f t="shared" si="4"/>
        <v>2145667.7600000002</v>
      </c>
    </row>
    <row r="151" spans="1:14" x14ac:dyDescent="0.15">
      <c r="A151" s="37" t="s">
        <v>45</v>
      </c>
      <c r="B151" s="277">
        <v>122663.5</v>
      </c>
      <c r="C151" s="277">
        <v>317211.09000000003</v>
      </c>
      <c r="D151" s="278">
        <v>123429.16</v>
      </c>
      <c r="E151" s="278">
        <v>125618.4</v>
      </c>
      <c r="F151" s="278">
        <v>127365.53</v>
      </c>
      <c r="G151" s="277">
        <v>127164.69</v>
      </c>
      <c r="H151" s="277">
        <v>136807.65</v>
      </c>
      <c r="I151" s="278">
        <v>141194.79999999999</v>
      </c>
      <c r="J151" s="281">
        <v>141260.15</v>
      </c>
      <c r="K151" s="278">
        <v>152507.59</v>
      </c>
      <c r="L151" s="280">
        <v>146638.94</v>
      </c>
      <c r="M151" s="280">
        <v>143741.64000000001</v>
      </c>
      <c r="N151" s="280">
        <f t="shared" si="4"/>
        <v>1805603.1400000001</v>
      </c>
    </row>
    <row r="152" spans="1:14" x14ac:dyDescent="0.15">
      <c r="A152" s="37" t="s">
        <v>46</v>
      </c>
      <c r="B152" s="277">
        <v>750095.29</v>
      </c>
      <c r="C152" s="277">
        <v>1939766.53</v>
      </c>
      <c r="D152" s="278">
        <v>754777.36</v>
      </c>
      <c r="E152" s="278">
        <v>768164.74</v>
      </c>
      <c r="F152" s="278">
        <v>778848.53</v>
      </c>
      <c r="G152" s="277">
        <v>777620.37</v>
      </c>
      <c r="H152" s="277">
        <v>836587.7</v>
      </c>
      <c r="I152" s="278">
        <v>863415.42</v>
      </c>
      <c r="J152" s="283">
        <v>863815.03</v>
      </c>
      <c r="K152" s="278">
        <v>932593.83</v>
      </c>
      <c r="L152" s="280">
        <v>896706.71</v>
      </c>
      <c r="M152" s="280">
        <v>878989.53</v>
      </c>
      <c r="N152" s="280">
        <f t="shared" si="4"/>
        <v>11041381.040000001</v>
      </c>
    </row>
    <row r="153" spans="1:14" x14ac:dyDescent="0.15">
      <c r="A153" s="37" t="s">
        <v>47</v>
      </c>
      <c r="B153" s="277">
        <v>233971.21</v>
      </c>
      <c r="C153" s="277">
        <v>605055.82999999996</v>
      </c>
      <c r="D153" s="278">
        <v>235431.65</v>
      </c>
      <c r="E153" s="278">
        <v>239607.47</v>
      </c>
      <c r="F153" s="278">
        <v>242939.98</v>
      </c>
      <c r="G153" s="277">
        <v>242556.89</v>
      </c>
      <c r="H153" s="277">
        <v>260950.1</v>
      </c>
      <c r="I153" s="278">
        <v>269318.26</v>
      </c>
      <c r="J153" s="284">
        <v>269442.90000000002</v>
      </c>
      <c r="K153" s="278">
        <v>290896.52</v>
      </c>
      <c r="L153" s="280">
        <v>279702.53999999998</v>
      </c>
      <c r="M153" s="280">
        <v>274176.15999999997</v>
      </c>
      <c r="N153" s="280">
        <f t="shared" si="4"/>
        <v>3444049.51</v>
      </c>
    </row>
    <row r="154" spans="1:14" x14ac:dyDescent="0.15">
      <c r="A154" s="37" t="s">
        <v>48</v>
      </c>
      <c r="B154" s="277">
        <v>85261.86</v>
      </c>
      <c r="C154" s="277">
        <v>220489.44</v>
      </c>
      <c r="D154" s="278">
        <v>85794.06</v>
      </c>
      <c r="E154" s="278">
        <v>87315.77</v>
      </c>
      <c r="F154" s="278">
        <v>88530.18</v>
      </c>
      <c r="G154" s="277">
        <v>88390.58</v>
      </c>
      <c r="H154" s="277">
        <v>95093.28</v>
      </c>
      <c r="I154" s="278">
        <v>98142.73</v>
      </c>
      <c r="J154" s="281">
        <v>98188.15</v>
      </c>
      <c r="K154" s="278">
        <v>106006.11</v>
      </c>
      <c r="L154" s="280">
        <v>101926.89</v>
      </c>
      <c r="M154" s="280">
        <v>99913.01</v>
      </c>
      <c r="N154" s="280">
        <f t="shared" si="4"/>
        <v>1255052.06</v>
      </c>
    </row>
    <row r="155" spans="1:14" x14ac:dyDescent="0.15">
      <c r="A155" s="37" t="s">
        <v>49</v>
      </c>
      <c r="B155" s="277">
        <v>82217.06</v>
      </c>
      <c r="C155" s="277">
        <v>212615.53</v>
      </c>
      <c r="D155" s="278">
        <v>82730.259999999995</v>
      </c>
      <c r="E155" s="278">
        <v>84197.63</v>
      </c>
      <c r="F155" s="278">
        <v>85368.67</v>
      </c>
      <c r="G155" s="277">
        <v>85234.05</v>
      </c>
      <c r="H155" s="277">
        <v>91697.39</v>
      </c>
      <c r="I155" s="278">
        <v>94637.95</v>
      </c>
      <c r="J155" s="283">
        <v>94681.75</v>
      </c>
      <c r="K155" s="278">
        <v>102220.51</v>
      </c>
      <c r="L155" s="280">
        <v>98286.97</v>
      </c>
      <c r="M155" s="280">
        <v>96345.01</v>
      </c>
      <c r="N155" s="280">
        <f t="shared" si="4"/>
        <v>1210232.78</v>
      </c>
    </row>
    <row r="156" spans="1:14" x14ac:dyDescent="0.15">
      <c r="A156" s="37" t="s">
        <v>50</v>
      </c>
      <c r="B156" s="277">
        <v>6672717.1600000001</v>
      </c>
      <c r="C156" s="277">
        <v>17255825.510000002</v>
      </c>
      <c r="D156" s="278">
        <v>6714368.0099999998</v>
      </c>
      <c r="E156" s="278">
        <v>6833459.9299999997</v>
      </c>
      <c r="F156" s="278">
        <v>6928501.04</v>
      </c>
      <c r="G156" s="277">
        <v>6917575.5099999998</v>
      </c>
      <c r="H156" s="277">
        <v>7442138.6299999999</v>
      </c>
      <c r="I156" s="278">
        <v>7680793.3799999999</v>
      </c>
      <c r="J156" s="283">
        <v>7684348.1600000001</v>
      </c>
      <c r="K156" s="278">
        <v>8296192.5</v>
      </c>
      <c r="L156" s="280">
        <v>7976946.8499999996</v>
      </c>
      <c r="M156" s="280">
        <v>7819337.9699999997</v>
      </c>
      <c r="N156" s="280">
        <f t="shared" si="4"/>
        <v>98222204.649999991</v>
      </c>
    </row>
    <row r="157" spans="1:14" x14ac:dyDescent="0.15">
      <c r="A157" s="37" t="s">
        <v>51</v>
      </c>
      <c r="B157" s="277">
        <v>154188.98000000001</v>
      </c>
      <c r="C157" s="277">
        <v>398736.83</v>
      </c>
      <c r="D157" s="278">
        <v>155151.42000000001</v>
      </c>
      <c r="E157" s="278">
        <v>157903.32</v>
      </c>
      <c r="F157" s="278">
        <v>160099.47</v>
      </c>
      <c r="G157" s="277">
        <v>159847.01</v>
      </c>
      <c r="H157" s="277">
        <v>171968.29</v>
      </c>
      <c r="I157" s="278">
        <v>177482.97</v>
      </c>
      <c r="J157" s="281">
        <v>177565.11</v>
      </c>
      <c r="K157" s="278">
        <v>191703.23</v>
      </c>
      <c r="L157" s="280">
        <v>184326.3</v>
      </c>
      <c r="M157" s="280">
        <v>180684.37</v>
      </c>
      <c r="N157" s="280">
        <f t="shared" si="4"/>
        <v>2269657.2999999998</v>
      </c>
    </row>
    <row r="158" spans="1:14" x14ac:dyDescent="0.15">
      <c r="A158" s="37" t="s">
        <v>52</v>
      </c>
      <c r="B158" s="277">
        <v>47624.959999999999</v>
      </c>
      <c r="C158" s="277">
        <v>123159.44</v>
      </c>
      <c r="D158" s="278">
        <v>47922.239999999998</v>
      </c>
      <c r="E158" s="278">
        <v>48772.23</v>
      </c>
      <c r="F158" s="278">
        <v>49450.559999999998</v>
      </c>
      <c r="G158" s="277">
        <v>49372.58</v>
      </c>
      <c r="H158" s="277">
        <v>53116.53</v>
      </c>
      <c r="I158" s="278">
        <v>54819.87</v>
      </c>
      <c r="J158" s="281">
        <v>54845.25</v>
      </c>
      <c r="K158" s="278">
        <v>59212.14</v>
      </c>
      <c r="L158" s="280">
        <v>56933.599999999999</v>
      </c>
      <c r="M158" s="280">
        <v>55808.7</v>
      </c>
      <c r="N158" s="280">
        <f t="shared" si="4"/>
        <v>701038.1</v>
      </c>
    </row>
    <row r="159" spans="1:14" x14ac:dyDescent="0.15">
      <c r="A159" s="37" t="s">
        <v>53</v>
      </c>
      <c r="B159" s="277">
        <v>124283.27</v>
      </c>
      <c r="C159" s="277">
        <v>321399.87</v>
      </c>
      <c r="D159" s="278">
        <v>125059.04</v>
      </c>
      <c r="E159" s="278">
        <v>127277.2</v>
      </c>
      <c r="F159" s="278">
        <v>129047.39</v>
      </c>
      <c r="G159" s="277">
        <v>128843.9</v>
      </c>
      <c r="H159" s="277">
        <v>138614.19</v>
      </c>
      <c r="I159" s="278">
        <v>143059.28</v>
      </c>
      <c r="J159" s="281">
        <v>143125.49</v>
      </c>
      <c r="K159" s="278">
        <v>154521.45000000001</v>
      </c>
      <c r="L159" s="280">
        <v>148575.31</v>
      </c>
      <c r="M159" s="280">
        <v>145639.75</v>
      </c>
      <c r="N159" s="280">
        <f t="shared" si="4"/>
        <v>1829446.1400000001</v>
      </c>
    </row>
    <row r="160" spans="1:14" x14ac:dyDescent="0.15">
      <c r="A160" s="37" t="s">
        <v>54</v>
      </c>
      <c r="B160" s="277">
        <v>108073.62</v>
      </c>
      <c r="C160" s="277">
        <v>279481.27</v>
      </c>
      <c r="D160" s="278">
        <v>108748.21</v>
      </c>
      <c r="E160" s="278">
        <v>110677.06</v>
      </c>
      <c r="F160" s="278">
        <v>112216.38</v>
      </c>
      <c r="G160" s="277">
        <v>112039.43</v>
      </c>
      <c r="H160" s="277">
        <v>120535.43</v>
      </c>
      <c r="I160" s="278">
        <v>124400.76</v>
      </c>
      <c r="J160" s="281">
        <v>124458.34</v>
      </c>
      <c r="K160" s="278">
        <v>134367.98000000001</v>
      </c>
      <c r="L160" s="280">
        <v>129197.37</v>
      </c>
      <c r="M160" s="280">
        <v>126644.68</v>
      </c>
      <c r="N160" s="280">
        <f t="shared" si="4"/>
        <v>1590840.53</v>
      </c>
    </row>
    <row r="161" spans="1:14" x14ac:dyDescent="0.15">
      <c r="A161" s="37" t="s">
        <v>55</v>
      </c>
      <c r="B161" s="277">
        <v>301802.82</v>
      </c>
      <c r="C161" s="277">
        <v>780470.19</v>
      </c>
      <c r="D161" s="278">
        <v>303686.65999999997</v>
      </c>
      <c r="E161" s="278">
        <v>309073.11</v>
      </c>
      <c r="F161" s="278">
        <v>313371.76</v>
      </c>
      <c r="G161" s="277">
        <v>312877.61</v>
      </c>
      <c r="H161" s="277">
        <v>336603.27</v>
      </c>
      <c r="I161" s="278">
        <v>347397.48</v>
      </c>
      <c r="J161" s="281">
        <v>347558.26</v>
      </c>
      <c r="K161" s="278">
        <v>375231.59</v>
      </c>
      <c r="L161" s="280">
        <v>360792.31</v>
      </c>
      <c r="M161" s="280">
        <v>353663.76</v>
      </c>
      <c r="N161" s="280">
        <f t="shared" si="4"/>
        <v>4442528.82</v>
      </c>
    </row>
    <row r="162" spans="1:14" x14ac:dyDescent="0.15">
      <c r="A162" s="37" t="s">
        <v>56</v>
      </c>
      <c r="B162" s="277">
        <v>87541.36</v>
      </c>
      <c r="C162" s="277">
        <v>226384.3</v>
      </c>
      <c r="D162" s="278">
        <v>88087.79</v>
      </c>
      <c r="E162" s="278">
        <v>89650.19</v>
      </c>
      <c r="F162" s="278">
        <v>90897.06</v>
      </c>
      <c r="G162" s="277">
        <v>90753.73</v>
      </c>
      <c r="H162" s="277">
        <v>97635.63</v>
      </c>
      <c r="I162" s="278">
        <v>100766.61</v>
      </c>
      <c r="J162" s="281">
        <v>100813.25</v>
      </c>
      <c r="K162" s="278">
        <v>108840.22</v>
      </c>
      <c r="L162" s="280">
        <v>104651.94</v>
      </c>
      <c r="M162" s="280">
        <v>102584.22</v>
      </c>
      <c r="N162" s="280">
        <f t="shared" si="4"/>
        <v>1288606.2999999998</v>
      </c>
    </row>
    <row r="163" spans="1:14" x14ac:dyDescent="0.15">
      <c r="A163" s="37" t="s">
        <v>57</v>
      </c>
      <c r="B163" s="277">
        <v>2430151.61</v>
      </c>
      <c r="C163" s="277">
        <v>6284437.2400000002</v>
      </c>
      <c r="D163" s="278">
        <v>2445320.54</v>
      </c>
      <c r="E163" s="278">
        <v>2488692.86</v>
      </c>
      <c r="F163" s="278">
        <v>2523306.11</v>
      </c>
      <c r="G163" s="277">
        <v>2519327.12</v>
      </c>
      <c r="H163" s="277">
        <v>2710368.91</v>
      </c>
      <c r="I163" s="278">
        <v>2797285.13</v>
      </c>
      <c r="J163" s="281">
        <v>2798579.75</v>
      </c>
      <c r="K163" s="278">
        <v>3021408.69</v>
      </c>
      <c r="L163" s="280">
        <v>2905141.92</v>
      </c>
      <c r="M163" s="280">
        <v>2847741.96</v>
      </c>
      <c r="N163" s="280">
        <f t="shared" si="4"/>
        <v>35771761.840000004</v>
      </c>
    </row>
    <row r="164" spans="1:14" x14ac:dyDescent="0.15">
      <c r="A164" s="37" t="s">
        <v>58</v>
      </c>
      <c r="B164" s="277">
        <v>236723.75</v>
      </c>
      <c r="C164" s="277">
        <v>612173.96</v>
      </c>
      <c r="D164" s="278">
        <v>238201.37</v>
      </c>
      <c r="E164" s="278">
        <v>242426.31</v>
      </c>
      <c r="F164" s="278">
        <v>245798.03</v>
      </c>
      <c r="G164" s="277">
        <v>245410.43</v>
      </c>
      <c r="H164" s="277">
        <v>264020.02</v>
      </c>
      <c r="I164" s="278">
        <v>272486.63</v>
      </c>
      <c r="J164" s="283">
        <v>272612.74</v>
      </c>
      <c r="K164" s="278">
        <v>294318.75</v>
      </c>
      <c r="L164" s="280">
        <v>282993.08</v>
      </c>
      <c r="M164" s="280">
        <v>277401.68</v>
      </c>
      <c r="N164" s="280">
        <f t="shared" si="4"/>
        <v>3484566.7500000005</v>
      </c>
    </row>
    <row r="165" spans="1:14" x14ac:dyDescent="0.15">
      <c r="A165" s="37" t="s">
        <v>59</v>
      </c>
      <c r="B165" s="277">
        <v>773099.42</v>
      </c>
      <c r="C165" s="277">
        <v>1999255.82</v>
      </c>
      <c r="D165" s="278">
        <v>777925.08</v>
      </c>
      <c r="E165" s="278">
        <v>791723.03</v>
      </c>
      <c r="F165" s="278">
        <v>802734.48</v>
      </c>
      <c r="G165" s="277">
        <v>801468.65</v>
      </c>
      <c r="H165" s="277">
        <v>862244.4</v>
      </c>
      <c r="I165" s="278">
        <v>889894.89</v>
      </c>
      <c r="J165" s="284">
        <v>890306.74</v>
      </c>
      <c r="K165" s="278">
        <v>961194.88</v>
      </c>
      <c r="L165" s="280">
        <v>924207.16</v>
      </c>
      <c r="M165" s="280">
        <v>905946.62</v>
      </c>
      <c r="N165" s="280">
        <f t="shared" si="4"/>
        <v>11380001.17</v>
      </c>
    </row>
    <row r="166" spans="1:14" x14ac:dyDescent="0.15">
      <c r="A166" s="37" t="s">
        <v>60</v>
      </c>
      <c r="B166" s="277">
        <v>121467.49</v>
      </c>
      <c r="C166" s="277">
        <v>314118.18</v>
      </c>
      <c r="D166" s="278">
        <v>122225.68</v>
      </c>
      <c r="E166" s="278">
        <v>124393.58</v>
      </c>
      <c r="F166" s="278">
        <v>126123.68</v>
      </c>
      <c r="G166" s="277">
        <v>125924.79</v>
      </c>
      <c r="H166" s="277">
        <v>135473.73000000001</v>
      </c>
      <c r="I166" s="278">
        <v>139818.10999999999</v>
      </c>
      <c r="J166" s="281">
        <v>139882.82</v>
      </c>
      <c r="K166" s="278">
        <v>151020.59</v>
      </c>
      <c r="L166" s="280">
        <v>145209.17000000001</v>
      </c>
      <c r="M166" s="280">
        <v>142340.12</v>
      </c>
      <c r="N166" s="280">
        <f t="shared" si="4"/>
        <v>1787997.94</v>
      </c>
    </row>
    <row r="167" spans="1:14" x14ac:dyDescent="0.15">
      <c r="A167" s="37" t="s">
        <v>105</v>
      </c>
      <c r="B167" s="277">
        <v>119529.95</v>
      </c>
      <c r="C167" s="277">
        <v>309107.65000000002</v>
      </c>
      <c r="D167" s="278">
        <v>120276.05</v>
      </c>
      <c r="E167" s="278">
        <v>122409.37</v>
      </c>
      <c r="F167" s="278">
        <v>124111.86</v>
      </c>
      <c r="G167" s="277">
        <v>123916.15</v>
      </c>
      <c r="H167" s="277">
        <v>133312.76999999999</v>
      </c>
      <c r="I167" s="278">
        <v>137587.85</v>
      </c>
      <c r="J167" s="281">
        <v>137651.53</v>
      </c>
      <c r="K167" s="278">
        <v>148611.64000000001</v>
      </c>
      <c r="L167" s="280">
        <v>142892.92000000001</v>
      </c>
      <c r="M167" s="280">
        <v>140069.63</v>
      </c>
      <c r="N167" s="280">
        <f t="shared" si="4"/>
        <v>1759477.37</v>
      </c>
    </row>
    <row r="168" spans="1:14" x14ac:dyDescent="0.15">
      <c r="A168" s="37" t="s">
        <v>61</v>
      </c>
      <c r="B168" s="277">
        <v>297266.01</v>
      </c>
      <c r="C168" s="277">
        <v>768737.87</v>
      </c>
      <c r="D168" s="278">
        <v>299121.53000000003</v>
      </c>
      <c r="E168" s="278">
        <v>304427.01</v>
      </c>
      <c r="F168" s="278">
        <v>308661.03999999998</v>
      </c>
      <c r="G168" s="277">
        <v>308174.32</v>
      </c>
      <c r="H168" s="277">
        <v>331543.32</v>
      </c>
      <c r="I168" s="278">
        <v>342175.27</v>
      </c>
      <c r="J168" s="281">
        <v>342333.63</v>
      </c>
      <c r="K168" s="278">
        <v>369590.97</v>
      </c>
      <c r="L168" s="280">
        <v>355368.75</v>
      </c>
      <c r="M168" s="280">
        <v>348347.35</v>
      </c>
      <c r="N168" s="280">
        <f t="shared" si="4"/>
        <v>4375747.0699999994</v>
      </c>
    </row>
    <row r="169" spans="1:14" x14ac:dyDescent="0.15">
      <c r="A169" s="37" t="s">
        <v>62</v>
      </c>
      <c r="B169" s="277">
        <v>171838.52</v>
      </c>
      <c r="C169" s="277">
        <v>444379.03</v>
      </c>
      <c r="D169" s="278">
        <v>172911.13</v>
      </c>
      <c r="E169" s="278">
        <v>175978.03</v>
      </c>
      <c r="F169" s="278">
        <v>178425.57</v>
      </c>
      <c r="G169" s="277">
        <v>178144.21</v>
      </c>
      <c r="H169" s="277">
        <v>191652.98</v>
      </c>
      <c r="I169" s="278">
        <v>197798.91</v>
      </c>
      <c r="J169" s="281">
        <v>197890.46</v>
      </c>
      <c r="K169" s="278">
        <v>213646.92</v>
      </c>
      <c r="L169" s="280">
        <v>205425.58</v>
      </c>
      <c r="M169" s="280">
        <v>201366.77</v>
      </c>
      <c r="N169" s="280">
        <f t="shared" si="4"/>
        <v>2529458.11</v>
      </c>
    </row>
    <row r="170" spans="1:14" x14ac:dyDescent="0.15">
      <c r="A170" s="37" t="s">
        <v>63</v>
      </c>
      <c r="B170" s="277">
        <v>160605.49</v>
      </c>
      <c r="C170" s="277">
        <v>415330.1</v>
      </c>
      <c r="D170" s="278">
        <v>161607.98000000001</v>
      </c>
      <c r="E170" s="278">
        <v>164474.4</v>
      </c>
      <c r="F170" s="278">
        <v>166761.95000000001</v>
      </c>
      <c r="G170" s="277">
        <v>166498.98000000001</v>
      </c>
      <c r="H170" s="277">
        <v>179124.68</v>
      </c>
      <c r="I170" s="278">
        <v>184868.85</v>
      </c>
      <c r="J170" s="281">
        <v>184954.41</v>
      </c>
      <c r="K170" s="278">
        <v>199680.88</v>
      </c>
      <c r="L170" s="280">
        <v>191996.97</v>
      </c>
      <c r="M170" s="280">
        <v>188203.48</v>
      </c>
      <c r="N170" s="280">
        <f t="shared" si="4"/>
        <v>2364108.17</v>
      </c>
    </row>
    <row r="171" spans="1:14" x14ac:dyDescent="0.15">
      <c r="A171" s="37" t="s">
        <v>64</v>
      </c>
      <c r="B171" s="277">
        <v>114296.38</v>
      </c>
      <c r="C171" s="277">
        <v>295573.51</v>
      </c>
      <c r="D171" s="278">
        <v>115009.82</v>
      </c>
      <c r="E171" s="278">
        <v>117049.73</v>
      </c>
      <c r="F171" s="278">
        <v>118677.68</v>
      </c>
      <c r="G171" s="277">
        <v>118490.54</v>
      </c>
      <c r="H171" s="277">
        <v>127475.73</v>
      </c>
      <c r="I171" s="278">
        <v>131563.63</v>
      </c>
      <c r="J171" s="281">
        <v>131624.51999999999</v>
      </c>
      <c r="K171" s="278">
        <v>142104.75</v>
      </c>
      <c r="L171" s="280">
        <v>136636.42000000001</v>
      </c>
      <c r="M171" s="280">
        <v>133936.75</v>
      </c>
      <c r="N171" s="280">
        <f t="shared" si="4"/>
        <v>1682439.46</v>
      </c>
    </row>
    <row r="172" spans="1:14" x14ac:dyDescent="0.15">
      <c r="A172" s="37" t="s">
        <v>65</v>
      </c>
      <c r="B172" s="277">
        <v>67936.42</v>
      </c>
      <c r="C172" s="277">
        <v>175685.41</v>
      </c>
      <c r="D172" s="278">
        <v>68360.479999999996</v>
      </c>
      <c r="E172" s="278">
        <v>69572.98</v>
      </c>
      <c r="F172" s="278">
        <v>70540.62</v>
      </c>
      <c r="G172" s="277">
        <v>70429.38</v>
      </c>
      <c r="H172" s="277">
        <v>75770.070000000007</v>
      </c>
      <c r="I172" s="278">
        <v>78199.87</v>
      </c>
      <c r="J172" s="281">
        <v>78236.06</v>
      </c>
      <c r="K172" s="278">
        <v>84465.39</v>
      </c>
      <c r="L172" s="280">
        <v>81215.08</v>
      </c>
      <c r="M172" s="280">
        <v>79610.42</v>
      </c>
      <c r="N172" s="280">
        <f t="shared" si="4"/>
        <v>1000022.18</v>
      </c>
    </row>
    <row r="173" spans="1:14" x14ac:dyDescent="0.15">
      <c r="A173" s="37" t="s">
        <v>66</v>
      </c>
      <c r="B173" s="277">
        <v>64250.39</v>
      </c>
      <c r="C173" s="277">
        <v>166153.23000000001</v>
      </c>
      <c r="D173" s="278">
        <v>64651.44</v>
      </c>
      <c r="E173" s="278">
        <v>65798.149999999994</v>
      </c>
      <c r="F173" s="278">
        <v>66713.279999999999</v>
      </c>
      <c r="G173" s="277">
        <v>66608.08</v>
      </c>
      <c r="H173" s="277">
        <v>71659.009999999995</v>
      </c>
      <c r="I173" s="278">
        <v>73956.97</v>
      </c>
      <c r="J173" s="281">
        <v>73991.199999999997</v>
      </c>
      <c r="K173" s="278">
        <v>79882.539999999994</v>
      </c>
      <c r="L173" s="280">
        <v>76808.58</v>
      </c>
      <c r="M173" s="280">
        <v>75290.990000000005</v>
      </c>
      <c r="N173" s="280">
        <f t="shared" si="4"/>
        <v>945763.85999999987</v>
      </c>
    </row>
    <row r="174" spans="1:14" x14ac:dyDescent="0.15">
      <c r="A174" s="37" t="s">
        <v>67</v>
      </c>
      <c r="B174" s="277">
        <v>111886.03</v>
      </c>
      <c r="C174" s="277">
        <v>289340.27</v>
      </c>
      <c r="D174" s="278">
        <v>112584.42</v>
      </c>
      <c r="E174" s="278">
        <v>114581.31</v>
      </c>
      <c r="F174" s="278">
        <v>116174.93</v>
      </c>
      <c r="G174" s="277">
        <v>115991.74</v>
      </c>
      <c r="H174" s="277">
        <v>124787.44</v>
      </c>
      <c r="I174" s="278">
        <v>128789.13</v>
      </c>
      <c r="J174" s="281">
        <v>128848.74</v>
      </c>
      <c r="K174" s="278">
        <v>139107.95000000001</v>
      </c>
      <c r="L174" s="280">
        <v>133754.94</v>
      </c>
      <c r="M174" s="280">
        <v>131112.20000000001</v>
      </c>
      <c r="N174" s="280">
        <f t="shared" si="4"/>
        <v>1646959.0999999999</v>
      </c>
    </row>
    <row r="175" spans="1:14" x14ac:dyDescent="0.15">
      <c r="A175" s="37" t="s">
        <v>68</v>
      </c>
      <c r="B175" s="277">
        <v>133723.04</v>
      </c>
      <c r="C175" s="277">
        <v>345811.37</v>
      </c>
      <c r="D175" s="278">
        <v>134557.74</v>
      </c>
      <c r="E175" s="278">
        <v>136944.37</v>
      </c>
      <c r="F175" s="278">
        <v>138849.01999999999</v>
      </c>
      <c r="G175" s="277">
        <v>138630.07</v>
      </c>
      <c r="H175" s="277">
        <v>149142.45000000001</v>
      </c>
      <c r="I175" s="278">
        <v>153925.16</v>
      </c>
      <c r="J175" s="281">
        <v>153996.4</v>
      </c>
      <c r="K175" s="278">
        <v>166257.92000000001</v>
      </c>
      <c r="L175" s="280">
        <v>159860.15</v>
      </c>
      <c r="M175" s="280">
        <v>156701.63</v>
      </c>
      <c r="N175" s="280">
        <f t="shared" si="4"/>
        <v>1968399.3199999998</v>
      </c>
    </row>
    <row r="176" spans="1:14" x14ac:dyDescent="0.15">
      <c r="A176" s="37" t="s">
        <v>69</v>
      </c>
      <c r="B176" s="277">
        <v>139873.59</v>
      </c>
      <c r="C176" s="277">
        <v>361716.86</v>
      </c>
      <c r="D176" s="278">
        <v>140746.68</v>
      </c>
      <c r="E176" s="278">
        <v>143243.07999999999</v>
      </c>
      <c r="F176" s="278">
        <v>145235.34</v>
      </c>
      <c r="G176" s="277">
        <v>145006.32</v>
      </c>
      <c r="H176" s="277">
        <v>156002.22</v>
      </c>
      <c r="I176" s="278">
        <v>161004.9</v>
      </c>
      <c r="J176" s="281">
        <v>161079.42000000001</v>
      </c>
      <c r="K176" s="278">
        <v>173904.91</v>
      </c>
      <c r="L176" s="280">
        <v>167212.88</v>
      </c>
      <c r="M176" s="280">
        <v>163909.07</v>
      </c>
      <c r="N176" s="280">
        <f t="shared" si="4"/>
        <v>2058935.2699999998</v>
      </c>
    </row>
    <row r="177" spans="1:29" x14ac:dyDescent="0.15">
      <c r="A177" s="37" t="s">
        <v>70</v>
      </c>
      <c r="B177" s="277">
        <v>77164.91</v>
      </c>
      <c r="C177" s="277">
        <v>199550.53</v>
      </c>
      <c r="D177" s="278">
        <v>77646.570000000007</v>
      </c>
      <c r="E177" s="278">
        <v>79023.78</v>
      </c>
      <c r="F177" s="278">
        <v>80122.86</v>
      </c>
      <c r="G177" s="277">
        <v>79996.509999999995</v>
      </c>
      <c r="H177" s="277">
        <v>86062.69</v>
      </c>
      <c r="I177" s="278">
        <v>88822.55</v>
      </c>
      <c r="J177" s="281">
        <v>88863.66</v>
      </c>
      <c r="K177" s="278">
        <v>95939.17</v>
      </c>
      <c r="L177" s="280">
        <v>92247.34</v>
      </c>
      <c r="M177" s="280">
        <v>90424.71</v>
      </c>
      <c r="N177" s="280">
        <f t="shared" si="4"/>
        <v>1135865.2800000003</v>
      </c>
    </row>
    <row r="178" spans="1:29" x14ac:dyDescent="0.15">
      <c r="A178" s="37" t="s">
        <v>71</v>
      </c>
      <c r="B178" s="277">
        <v>119765.14</v>
      </c>
      <c r="C178" s="277">
        <v>309715.86</v>
      </c>
      <c r="D178" s="278">
        <v>120512.71</v>
      </c>
      <c r="E178" s="278">
        <v>122650.23</v>
      </c>
      <c r="F178" s="278">
        <v>124356.07</v>
      </c>
      <c r="G178" s="277">
        <v>124159.97</v>
      </c>
      <c r="H178" s="277">
        <v>133575.07999999999</v>
      </c>
      <c r="I178" s="278">
        <v>137858.57999999999</v>
      </c>
      <c r="J178" s="281">
        <v>137922.38</v>
      </c>
      <c r="K178" s="278">
        <v>148904.04999999999</v>
      </c>
      <c r="L178" s="280">
        <v>143174.07999999999</v>
      </c>
      <c r="M178" s="280">
        <v>140345.24</v>
      </c>
      <c r="N178" s="280">
        <f t="shared" si="4"/>
        <v>1762939.3900000001</v>
      </c>
    </row>
    <row r="179" spans="1:29" x14ac:dyDescent="0.15">
      <c r="A179" s="37" t="s">
        <v>72</v>
      </c>
      <c r="B179" s="277">
        <v>49481.440000000002</v>
      </c>
      <c r="C179" s="277">
        <v>127960.33</v>
      </c>
      <c r="D179" s="278">
        <v>49790.3</v>
      </c>
      <c r="E179" s="278">
        <v>50673.43</v>
      </c>
      <c r="F179" s="278">
        <v>51378.2</v>
      </c>
      <c r="G179" s="277">
        <v>51297.18</v>
      </c>
      <c r="H179" s="277">
        <v>55187.08</v>
      </c>
      <c r="I179" s="278">
        <v>56956.82</v>
      </c>
      <c r="J179" s="281">
        <v>56983.18</v>
      </c>
      <c r="K179" s="278">
        <v>61520.3</v>
      </c>
      <c r="L179" s="280">
        <v>59152.94</v>
      </c>
      <c r="M179" s="280">
        <v>57984.19</v>
      </c>
      <c r="N179" s="280">
        <f t="shared" si="4"/>
        <v>728365.39000000013</v>
      </c>
    </row>
    <row r="180" spans="1:29" x14ac:dyDescent="0.15">
      <c r="A180" s="37" t="s">
        <v>73</v>
      </c>
      <c r="B180" s="277">
        <v>296372.94</v>
      </c>
      <c r="C180" s="277">
        <v>766428.38</v>
      </c>
      <c r="D180" s="278">
        <v>298222.89</v>
      </c>
      <c r="E180" s="278">
        <v>303512.43</v>
      </c>
      <c r="F180" s="278">
        <v>307733.75</v>
      </c>
      <c r="G180" s="277">
        <v>307248.48</v>
      </c>
      <c r="H180" s="277">
        <v>330547.28000000003</v>
      </c>
      <c r="I180" s="278">
        <v>341147.29</v>
      </c>
      <c r="J180" s="281">
        <v>341305.17</v>
      </c>
      <c r="K180" s="278">
        <v>368480.63</v>
      </c>
      <c r="L180" s="280">
        <v>354301.13</v>
      </c>
      <c r="M180" s="280">
        <v>347300.83</v>
      </c>
      <c r="N180" s="280">
        <f t="shared" si="4"/>
        <v>4362601.2</v>
      </c>
    </row>
    <row r="181" spans="1:29" x14ac:dyDescent="0.15">
      <c r="A181" s="37" t="s">
        <v>74</v>
      </c>
      <c r="B181" s="277">
        <v>394637.4</v>
      </c>
      <c r="C181" s="277">
        <v>1020542.91</v>
      </c>
      <c r="D181" s="278">
        <v>397100.72</v>
      </c>
      <c r="E181" s="278">
        <v>404144.04</v>
      </c>
      <c r="F181" s="278">
        <v>409764.96</v>
      </c>
      <c r="G181" s="277">
        <v>409118.8</v>
      </c>
      <c r="H181" s="277">
        <v>440142.47</v>
      </c>
      <c r="I181" s="278">
        <v>454256.98</v>
      </c>
      <c r="J181" s="283">
        <v>454467.22</v>
      </c>
      <c r="K181" s="278">
        <v>490652.87</v>
      </c>
      <c r="L181" s="280">
        <v>471772.07</v>
      </c>
      <c r="M181" s="280">
        <v>462450.77</v>
      </c>
      <c r="N181" s="280">
        <f t="shared" si="4"/>
        <v>5809051.2100000009</v>
      </c>
    </row>
    <row r="182" spans="1:29" x14ac:dyDescent="0.15">
      <c r="A182" s="37" t="s">
        <v>75</v>
      </c>
      <c r="B182" s="277">
        <v>205652.42</v>
      </c>
      <c r="C182" s="277">
        <v>531822.67000000004</v>
      </c>
      <c r="D182" s="278">
        <v>206936.1</v>
      </c>
      <c r="E182" s="278">
        <v>210606.49</v>
      </c>
      <c r="F182" s="278">
        <v>213535.65</v>
      </c>
      <c r="G182" s="277">
        <v>213198.93</v>
      </c>
      <c r="H182" s="277">
        <v>229365.91</v>
      </c>
      <c r="I182" s="278">
        <v>236721.22</v>
      </c>
      <c r="J182" s="281">
        <v>236830.78</v>
      </c>
      <c r="K182" s="278">
        <v>255687.75</v>
      </c>
      <c r="L182" s="280">
        <v>245848.64</v>
      </c>
      <c r="M182" s="280">
        <v>240991.15</v>
      </c>
      <c r="N182" s="280">
        <f t="shared" si="4"/>
        <v>3027197.71</v>
      </c>
    </row>
    <row r="183" spans="1:29" x14ac:dyDescent="0.15">
      <c r="A183" s="37" t="s">
        <v>76</v>
      </c>
      <c r="B183" s="277">
        <v>85046.39</v>
      </c>
      <c r="C183" s="277">
        <v>219932.23</v>
      </c>
      <c r="D183" s="278">
        <v>85577.24</v>
      </c>
      <c r="E183" s="278">
        <v>87095.11</v>
      </c>
      <c r="F183" s="278">
        <v>88306.45</v>
      </c>
      <c r="G183" s="277">
        <v>88167.2</v>
      </c>
      <c r="H183" s="277">
        <v>94852.96</v>
      </c>
      <c r="I183" s="278">
        <v>97894.71</v>
      </c>
      <c r="J183" s="281">
        <v>97940.02</v>
      </c>
      <c r="K183" s="278">
        <v>105738.21</v>
      </c>
      <c r="L183" s="280">
        <v>101669.3</v>
      </c>
      <c r="M183" s="280">
        <v>99660.51</v>
      </c>
      <c r="N183" s="280">
        <f t="shared" si="4"/>
        <v>1251880.3299999998</v>
      </c>
    </row>
    <row r="184" spans="1:29" x14ac:dyDescent="0.15">
      <c r="A184" s="37" t="s">
        <v>77</v>
      </c>
      <c r="B184" s="277">
        <v>410729.86</v>
      </c>
      <c r="C184" s="277">
        <v>1062158.44</v>
      </c>
      <c r="D184" s="278">
        <v>413293.62</v>
      </c>
      <c r="E184" s="278">
        <v>420624.16</v>
      </c>
      <c r="F184" s="278">
        <v>426474.28</v>
      </c>
      <c r="G184" s="277">
        <v>425801.78</v>
      </c>
      <c r="H184" s="277">
        <v>458090.53</v>
      </c>
      <c r="I184" s="278">
        <v>472780.6</v>
      </c>
      <c r="J184" s="283">
        <v>472999.41</v>
      </c>
      <c r="K184" s="278">
        <v>510660.64</v>
      </c>
      <c r="L184" s="280">
        <v>491009.92</v>
      </c>
      <c r="M184" s="280">
        <v>481308.51</v>
      </c>
      <c r="N184" s="280">
        <f t="shared" si="4"/>
        <v>6045931.75</v>
      </c>
    </row>
    <row r="185" spans="1:29" x14ac:dyDescent="0.15">
      <c r="A185" s="37" t="s">
        <v>78</v>
      </c>
      <c r="B185" s="277">
        <v>160700.15</v>
      </c>
      <c r="C185" s="277">
        <v>415574.89</v>
      </c>
      <c r="D185" s="278">
        <v>161703.23000000001</v>
      </c>
      <c r="E185" s="278">
        <v>164571.34</v>
      </c>
      <c r="F185" s="278">
        <v>166860.23000000001</v>
      </c>
      <c r="G185" s="277">
        <v>166597.10999999999</v>
      </c>
      <c r="H185" s="277">
        <v>179230.25</v>
      </c>
      <c r="I185" s="278">
        <v>184977.81</v>
      </c>
      <c r="J185" s="281">
        <v>185063.42</v>
      </c>
      <c r="K185" s="278">
        <v>199798.57</v>
      </c>
      <c r="L185" s="280">
        <v>192110.12</v>
      </c>
      <c r="M185" s="280">
        <v>188314.4</v>
      </c>
      <c r="N185" s="280">
        <f t="shared" si="4"/>
        <v>2365501.52</v>
      </c>
    </row>
    <row r="186" spans="1:29" x14ac:dyDescent="0.15">
      <c r="A186" s="37" t="s">
        <v>79</v>
      </c>
      <c r="B186" s="277">
        <v>238767</v>
      </c>
      <c r="C186" s="277">
        <v>617457.88</v>
      </c>
      <c r="D186" s="278">
        <v>240257.38</v>
      </c>
      <c r="E186" s="278">
        <v>244518.79</v>
      </c>
      <c r="F186" s="278">
        <v>247919.61</v>
      </c>
      <c r="G186" s="277">
        <v>247528.67</v>
      </c>
      <c r="H186" s="277">
        <v>266298.89</v>
      </c>
      <c r="I186" s="278">
        <v>274838.57</v>
      </c>
      <c r="J186" s="281">
        <v>274965.77</v>
      </c>
      <c r="K186" s="278">
        <v>296859.13</v>
      </c>
      <c r="L186" s="280">
        <v>285435.7</v>
      </c>
      <c r="M186" s="280">
        <v>279796.05</v>
      </c>
      <c r="N186" s="280">
        <f t="shared" si="4"/>
        <v>3514643.44</v>
      </c>
    </row>
    <row r="187" spans="1:29" ht="9.75" thickBot="1" x14ac:dyDescent="0.2">
      <c r="A187" s="285" t="s">
        <v>19</v>
      </c>
      <c r="B187" s="286">
        <f t="shared" ref="B187:N187" si="5">SUM(B129:B186)</f>
        <v>21586792.000000004</v>
      </c>
      <c r="C187" s="286">
        <f t="shared" si="5"/>
        <v>55824022.999999985</v>
      </c>
      <c r="D187" s="286">
        <f t="shared" si="5"/>
        <v>21721536.000000004</v>
      </c>
      <c r="E187" s="286">
        <f t="shared" si="5"/>
        <v>22106807.999999993</v>
      </c>
      <c r="F187" s="286">
        <f t="shared" si="5"/>
        <v>22414274.000000004</v>
      </c>
      <c r="G187" s="286">
        <f t="shared" si="5"/>
        <v>22378928.999999996</v>
      </c>
      <c r="H187" s="286">
        <f t="shared" si="5"/>
        <v>24075934</v>
      </c>
      <c r="I187" s="286">
        <f t="shared" si="5"/>
        <v>24848001.999999996</v>
      </c>
      <c r="J187" s="286">
        <f t="shared" si="5"/>
        <v>24859501.999999996</v>
      </c>
      <c r="K187" s="286">
        <f t="shared" si="5"/>
        <v>26838869.000000004</v>
      </c>
      <c r="L187" s="286">
        <f t="shared" si="5"/>
        <v>25806083.000000004</v>
      </c>
      <c r="M187" s="286">
        <f t="shared" si="5"/>
        <v>25296205</v>
      </c>
      <c r="N187" s="286">
        <f t="shared" si="5"/>
        <v>317756956.99999988</v>
      </c>
    </row>
    <row r="188" spans="1:29" ht="9.75" thickTop="1" x14ac:dyDescent="0.15">
      <c r="A188" s="293"/>
      <c r="B188" s="294"/>
      <c r="C188" s="293"/>
      <c r="D188" s="293"/>
      <c r="E188" s="293"/>
      <c r="F188" s="293"/>
      <c r="G188" s="293"/>
      <c r="H188" s="293"/>
      <c r="I188" s="293"/>
      <c r="J188" s="293"/>
      <c r="K188" s="293"/>
      <c r="L188" s="293"/>
      <c r="M188" s="293"/>
      <c r="N188" s="293"/>
    </row>
    <row r="189" spans="1:29" x14ac:dyDescent="0.15">
      <c r="A189" s="275" t="s">
        <v>220</v>
      </c>
      <c r="B189" s="275"/>
      <c r="C189" s="275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</row>
    <row r="190" spans="1:29" s="166" customFormat="1" ht="18.75" thickBot="1" x14ac:dyDescent="0.2">
      <c r="A190" s="295" t="s">
        <v>221</v>
      </c>
      <c r="B190" s="295" t="s">
        <v>7</v>
      </c>
      <c r="C190" s="295" t="s">
        <v>216</v>
      </c>
      <c r="D190" s="295" t="s">
        <v>8</v>
      </c>
      <c r="E190" s="295" t="s">
        <v>9</v>
      </c>
      <c r="F190" s="295" t="s">
        <v>10</v>
      </c>
      <c r="G190" s="295" t="s">
        <v>217</v>
      </c>
      <c r="H190" s="295" t="s">
        <v>11</v>
      </c>
      <c r="I190" s="295" t="s">
        <v>12</v>
      </c>
      <c r="J190" s="295" t="s">
        <v>13</v>
      </c>
      <c r="K190" s="295" t="s">
        <v>218</v>
      </c>
      <c r="L190" s="295" t="s">
        <v>14</v>
      </c>
      <c r="M190" s="295" t="s">
        <v>15</v>
      </c>
      <c r="N190" s="295" t="s">
        <v>16</v>
      </c>
      <c r="O190" s="295" t="s">
        <v>219</v>
      </c>
      <c r="P190" s="295" t="s">
        <v>17</v>
      </c>
      <c r="Q190" s="295" t="s">
        <v>18</v>
      </c>
      <c r="R190" s="295" t="s">
        <v>19</v>
      </c>
      <c r="S190" s="296"/>
      <c r="T190" s="296"/>
      <c r="U190" s="296"/>
      <c r="V190" s="296"/>
      <c r="W190" s="296"/>
      <c r="X190" s="274"/>
      <c r="Y190" s="274"/>
      <c r="Z190" s="274"/>
      <c r="AA190" s="274"/>
      <c r="AB190" s="274"/>
      <c r="AC190" s="274"/>
    </row>
    <row r="191" spans="1:29" x14ac:dyDescent="0.15">
      <c r="A191" s="37" t="s">
        <v>24</v>
      </c>
      <c r="B191" s="277">
        <v>77373.039999999994</v>
      </c>
      <c r="C191" s="277">
        <v>124748.81999999999</v>
      </c>
      <c r="D191" s="277">
        <v>77373.039999999994</v>
      </c>
      <c r="E191" s="278">
        <v>77373.039999999994</v>
      </c>
      <c r="F191" s="278">
        <v>77373.039999999994</v>
      </c>
      <c r="G191" s="278">
        <v>162985.56</v>
      </c>
      <c r="H191" s="278">
        <v>77373.039999999994</v>
      </c>
      <c r="I191" s="277">
        <v>77373.039999999994</v>
      </c>
      <c r="J191" s="277">
        <v>77373.039999999994</v>
      </c>
      <c r="K191" s="277">
        <v>121674.42</v>
      </c>
      <c r="L191" s="278">
        <v>77373.039999999994</v>
      </c>
      <c r="M191" s="279">
        <v>77373.039999999994</v>
      </c>
      <c r="N191" s="278">
        <v>77373.039999999994</v>
      </c>
      <c r="O191" s="278">
        <v>128890.85000000002</v>
      </c>
      <c r="P191" s="280">
        <v>77373.039999999994</v>
      </c>
      <c r="Q191" s="280">
        <v>77373.039999999994</v>
      </c>
      <c r="R191" s="280">
        <f>SUM(B191:Q191)</f>
        <v>1466776.1300000004</v>
      </c>
    </row>
    <row r="192" spans="1:29" x14ac:dyDescent="0.15">
      <c r="A192" s="37" t="s">
        <v>25</v>
      </c>
      <c r="B192" s="277">
        <v>35870.879999999997</v>
      </c>
      <c r="C192" s="277">
        <v>57834.74</v>
      </c>
      <c r="D192" s="277">
        <v>35870.879999999997</v>
      </c>
      <c r="E192" s="278">
        <v>35870.879999999997</v>
      </c>
      <c r="F192" s="278">
        <v>35870.879999999997</v>
      </c>
      <c r="G192" s="278">
        <v>75561.66</v>
      </c>
      <c r="H192" s="278">
        <v>35870.879999999997</v>
      </c>
      <c r="I192" s="277">
        <v>35870.879999999997</v>
      </c>
      <c r="J192" s="277">
        <v>35870.879999999997</v>
      </c>
      <c r="K192" s="277">
        <v>56409.419999999991</v>
      </c>
      <c r="L192" s="278">
        <v>35870.879999999997</v>
      </c>
      <c r="M192" s="281">
        <v>35870.879999999997</v>
      </c>
      <c r="N192" s="278">
        <v>35870.879999999997</v>
      </c>
      <c r="O192" s="278">
        <v>59755.030000000006</v>
      </c>
      <c r="P192" s="282">
        <v>35870.879999999997</v>
      </c>
      <c r="Q192" s="282">
        <v>35870.879999999997</v>
      </c>
      <c r="R192" s="280">
        <f t="shared" ref="R192:R248" si="6">SUM(B192:Q192)</f>
        <v>680011.41</v>
      </c>
    </row>
    <row r="193" spans="1:18" x14ac:dyDescent="0.15">
      <c r="A193" s="37" t="s">
        <v>26</v>
      </c>
      <c r="B193" s="277">
        <v>210947.43</v>
      </c>
      <c r="C193" s="277">
        <v>340111.29</v>
      </c>
      <c r="D193" s="277">
        <v>210947.43</v>
      </c>
      <c r="E193" s="278">
        <v>210947.43</v>
      </c>
      <c r="F193" s="278">
        <v>210947.43</v>
      </c>
      <c r="G193" s="278">
        <v>444358.72999999992</v>
      </c>
      <c r="H193" s="278">
        <v>210947.43</v>
      </c>
      <c r="I193" s="277">
        <v>210947.43</v>
      </c>
      <c r="J193" s="277">
        <v>210947.43</v>
      </c>
      <c r="K193" s="277">
        <v>331729.35000000003</v>
      </c>
      <c r="L193" s="278">
        <v>210947.43</v>
      </c>
      <c r="M193" s="281">
        <v>210947.43</v>
      </c>
      <c r="N193" s="278">
        <v>210947.43</v>
      </c>
      <c r="O193" s="278">
        <v>351403.99999999994</v>
      </c>
      <c r="P193" s="282">
        <v>210947.43</v>
      </c>
      <c r="Q193" s="282">
        <v>210947.43</v>
      </c>
      <c r="R193" s="280">
        <f t="shared" si="6"/>
        <v>3998972.5300000007</v>
      </c>
    </row>
    <row r="194" spans="1:18" x14ac:dyDescent="0.15">
      <c r="A194" s="37" t="s">
        <v>27</v>
      </c>
      <c r="B194" s="277">
        <v>45416.78</v>
      </c>
      <c r="C194" s="277">
        <v>73225.63</v>
      </c>
      <c r="D194" s="277">
        <v>45416.78</v>
      </c>
      <c r="E194" s="278">
        <v>45416.78</v>
      </c>
      <c r="F194" s="278">
        <v>45416.78</v>
      </c>
      <c r="G194" s="278">
        <v>95670</v>
      </c>
      <c r="H194" s="278">
        <v>45416.78</v>
      </c>
      <c r="I194" s="277">
        <v>45416.78</v>
      </c>
      <c r="J194" s="277">
        <v>45416.78</v>
      </c>
      <c r="K194" s="277">
        <v>71421.009999999995</v>
      </c>
      <c r="L194" s="278">
        <v>45416.78</v>
      </c>
      <c r="M194" s="281">
        <v>45416.78</v>
      </c>
      <c r="N194" s="278">
        <v>45416.78</v>
      </c>
      <c r="O194" s="278">
        <v>75656.94</v>
      </c>
      <c r="P194" s="282">
        <v>45416.78</v>
      </c>
      <c r="Q194" s="282">
        <v>45416.78</v>
      </c>
      <c r="R194" s="280">
        <f t="shared" si="6"/>
        <v>860974.94000000018</v>
      </c>
    </row>
    <row r="195" spans="1:18" x14ac:dyDescent="0.15">
      <c r="A195" s="37" t="s">
        <v>28</v>
      </c>
      <c r="B195" s="277">
        <v>129756.78</v>
      </c>
      <c r="C195" s="277">
        <v>209207.31999999998</v>
      </c>
      <c r="D195" s="277">
        <v>129756.78</v>
      </c>
      <c r="E195" s="278">
        <v>129756.78</v>
      </c>
      <c r="F195" s="278">
        <v>129756.78</v>
      </c>
      <c r="G195" s="278">
        <v>273331.40999999992</v>
      </c>
      <c r="H195" s="278">
        <v>129756.78</v>
      </c>
      <c r="I195" s="277">
        <v>129756.78</v>
      </c>
      <c r="J195" s="277">
        <v>129756.78</v>
      </c>
      <c r="K195" s="277">
        <v>204051.47</v>
      </c>
      <c r="L195" s="278">
        <v>129756.78</v>
      </c>
      <c r="M195" s="283">
        <v>129756.78</v>
      </c>
      <c r="N195" s="278">
        <v>129756.78</v>
      </c>
      <c r="O195" s="278">
        <v>216153.62000000002</v>
      </c>
      <c r="P195" s="280">
        <v>129756.78</v>
      </c>
      <c r="Q195" s="280">
        <v>129756.78</v>
      </c>
      <c r="R195" s="280">
        <f t="shared" si="6"/>
        <v>2459825.1799999997</v>
      </c>
    </row>
    <row r="196" spans="1:18" x14ac:dyDescent="0.15">
      <c r="A196" s="37" t="s">
        <v>29</v>
      </c>
      <c r="B196" s="277">
        <v>73797.48</v>
      </c>
      <c r="C196" s="277">
        <v>118983.92999999998</v>
      </c>
      <c r="D196" s="277">
        <v>73797.48</v>
      </c>
      <c r="E196" s="278">
        <v>73797.48</v>
      </c>
      <c r="F196" s="278">
        <v>73797.48</v>
      </c>
      <c r="G196" s="278">
        <v>155453.67000000004</v>
      </c>
      <c r="H196" s="278">
        <v>73797.48</v>
      </c>
      <c r="I196" s="277">
        <v>73797.48</v>
      </c>
      <c r="J196" s="277">
        <v>73797.48</v>
      </c>
      <c r="K196" s="277">
        <v>116051.61</v>
      </c>
      <c r="L196" s="278">
        <v>73797.48</v>
      </c>
      <c r="M196" s="281">
        <v>73797.48</v>
      </c>
      <c r="N196" s="278">
        <v>73797.48</v>
      </c>
      <c r="O196" s="278">
        <v>122934.55</v>
      </c>
      <c r="P196" s="280">
        <v>73797.48</v>
      </c>
      <c r="Q196" s="280">
        <v>73797.48</v>
      </c>
      <c r="R196" s="280">
        <f t="shared" si="6"/>
        <v>1398993.52</v>
      </c>
    </row>
    <row r="197" spans="1:18" x14ac:dyDescent="0.15">
      <c r="A197" s="37" t="s">
        <v>30</v>
      </c>
      <c r="B197" s="277">
        <v>43556.74</v>
      </c>
      <c r="C197" s="277">
        <v>70226.679999999993</v>
      </c>
      <c r="D197" s="277">
        <v>43556.74</v>
      </c>
      <c r="E197" s="278">
        <v>43556.74</v>
      </c>
      <c r="F197" s="278">
        <v>43556.74</v>
      </c>
      <c r="G197" s="278">
        <v>91751.85</v>
      </c>
      <c r="H197" s="278">
        <v>43556.74</v>
      </c>
      <c r="I197" s="277">
        <v>43556.74</v>
      </c>
      <c r="J197" s="277">
        <v>43556.74</v>
      </c>
      <c r="K197" s="277">
        <v>68495.97</v>
      </c>
      <c r="L197" s="278">
        <v>43556.74</v>
      </c>
      <c r="M197" s="281">
        <v>43556.74</v>
      </c>
      <c r="N197" s="278">
        <v>43556.74</v>
      </c>
      <c r="O197" s="278">
        <v>72558.420000000013</v>
      </c>
      <c r="P197" s="280">
        <v>43556.74</v>
      </c>
      <c r="Q197" s="280">
        <v>43556.74</v>
      </c>
      <c r="R197" s="280">
        <f t="shared" si="6"/>
        <v>825713.79999999993</v>
      </c>
    </row>
    <row r="198" spans="1:18" x14ac:dyDescent="0.15">
      <c r="A198" s="37" t="s">
        <v>31</v>
      </c>
      <c r="B198" s="277">
        <v>80395.460000000006</v>
      </c>
      <c r="C198" s="277">
        <v>129621.89</v>
      </c>
      <c r="D198" s="277">
        <v>80395.460000000006</v>
      </c>
      <c r="E198" s="278">
        <v>80395.460000000006</v>
      </c>
      <c r="F198" s="278">
        <v>80395.460000000006</v>
      </c>
      <c r="G198" s="278">
        <v>169352.26999999996</v>
      </c>
      <c r="H198" s="278">
        <v>80395.460000000006</v>
      </c>
      <c r="I198" s="277">
        <v>80395.460000000006</v>
      </c>
      <c r="J198" s="277">
        <v>80395.460000000006</v>
      </c>
      <c r="K198" s="277">
        <v>126427.39999999998</v>
      </c>
      <c r="L198" s="278">
        <v>80395.460000000006</v>
      </c>
      <c r="M198" s="281">
        <v>80395.460000000006</v>
      </c>
      <c r="N198" s="278">
        <v>80395.460000000006</v>
      </c>
      <c r="O198" s="278">
        <v>133925.71999999997</v>
      </c>
      <c r="P198" s="280">
        <v>80395.460000000006</v>
      </c>
      <c r="Q198" s="280">
        <v>80395.460000000006</v>
      </c>
      <c r="R198" s="280">
        <f t="shared" si="6"/>
        <v>1524072.7999999998</v>
      </c>
    </row>
    <row r="199" spans="1:18" x14ac:dyDescent="0.15">
      <c r="A199" s="37" t="s">
        <v>32</v>
      </c>
      <c r="B199" s="277">
        <v>91339.8</v>
      </c>
      <c r="C199" s="277">
        <v>147267.48000000004</v>
      </c>
      <c r="D199" s="277">
        <v>91339.8</v>
      </c>
      <c r="E199" s="278">
        <v>91339.8</v>
      </c>
      <c r="F199" s="278">
        <v>91339.8</v>
      </c>
      <c r="G199" s="278">
        <v>192406.40000000002</v>
      </c>
      <c r="H199" s="278">
        <v>91339.8</v>
      </c>
      <c r="I199" s="277">
        <v>91339.8</v>
      </c>
      <c r="J199" s="277">
        <v>91339.8</v>
      </c>
      <c r="K199" s="277">
        <v>143638.12</v>
      </c>
      <c r="L199" s="278">
        <v>91339.8</v>
      </c>
      <c r="M199" s="283">
        <v>91339.8</v>
      </c>
      <c r="N199" s="278">
        <v>91339.8</v>
      </c>
      <c r="O199" s="278">
        <v>152157.20000000001</v>
      </c>
      <c r="P199" s="280">
        <v>91339.8</v>
      </c>
      <c r="Q199" s="280">
        <v>91339.8</v>
      </c>
      <c r="R199" s="280">
        <f t="shared" si="6"/>
        <v>1731546.8000000003</v>
      </c>
    </row>
    <row r="200" spans="1:18" x14ac:dyDescent="0.15">
      <c r="A200" s="37" t="s">
        <v>33</v>
      </c>
      <c r="B200" s="277">
        <v>61435.53</v>
      </c>
      <c r="C200" s="277">
        <v>99052.73000000001</v>
      </c>
      <c r="D200" s="277">
        <v>61435.53</v>
      </c>
      <c r="E200" s="278">
        <v>61435.53</v>
      </c>
      <c r="F200" s="278">
        <v>61435.53</v>
      </c>
      <c r="G200" s="278">
        <v>129413.36000000002</v>
      </c>
      <c r="H200" s="278">
        <v>61435.53</v>
      </c>
      <c r="I200" s="277">
        <v>61435.53</v>
      </c>
      <c r="J200" s="277">
        <v>61435.53</v>
      </c>
      <c r="K200" s="277">
        <v>96611.6</v>
      </c>
      <c r="L200" s="278">
        <v>61435.53</v>
      </c>
      <c r="M200" s="281">
        <v>61435.53</v>
      </c>
      <c r="N200" s="278">
        <v>61435.53</v>
      </c>
      <c r="O200" s="278">
        <v>102341.57999999999</v>
      </c>
      <c r="P200" s="280">
        <v>61435.53</v>
      </c>
      <c r="Q200" s="280">
        <v>61435.53</v>
      </c>
      <c r="R200" s="280">
        <f t="shared" si="6"/>
        <v>1164645.6300000001</v>
      </c>
    </row>
    <row r="201" spans="1:18" x14ac:dyDescent="0.15">
      <c r="A201" s="37" t="s">
        <v>34</v>
      </c>
      <c r="B201" s="277">
        <v>118753.09</v>
      </c>
      <c r="C201" s="277">
        <v>191466.03</v>
      </c>
      <c r="D201" s="277">
        <v>118753.09</v>
      </c>
      <c r="E201" s="278">
        <v>118753.09</v>
      </c>
      <c r="F201" s="278">
        <v>118753.09</v>
      </c>
      <c r="G201" s="278">
        <v>250152.24999999997</v>
      </c>
      <c r="H201" s="278">
        <v>118753.09</v>
      </c>
      <c r="I201" s="277">
        <v>118753.09</v>
      </c>
      <c r="J201" s="277">
        <v>118753.09</v>
      </c>
      <c r="K201" s="277">
        <v>186747.41</v>
      </c>
      <c r="L201" s="278">
        <v>118753.09</v>
      </c>
      <c r="M201" s="281">
        <v>118753.09</v>
      </c>
      <c r="N201" s="278">
        <v>118753.09</v>
      </c>
      <c r="O201" s="278">
        <v>197823.28</v>
      </c>
      <c r="P201" s="280">
        <v>118753.09</v>
      </c>
      <c r="Q201" s="280">
        <v>118753.09</v>
      </c>
      <c r="R201" s="280">
        <f t="shared" si="6"/>
        <v>2251226.0499999998</v>
      </c>
    </row>
    <row r="202" spans="1:18" x14ac:dyDescent="0.15">
      <c r="A202" s="37" t="s">
        <v>35</v>
      </c>
      <c r="B202" s="277">
        <v>181135.6</v>
      </c>
      <c r="C202" s="277">
        <v>292045.57000000007</v>
      </c>
      <c r="D202" s="277">
        <v>181135.6</v>
      </c>
      <c r="E202" s="278">
        <v>181135.6</v>
      </c>
      <c r="F202" s="278">
        <v>181135.6</v>
      </c>
      <c r="G202" s="278">
        <v>381560.4</v>
      </c>
      <c r="H202" s="278">
        <v>181135.6</v>
      </c>
      <c r="I202" s="277">
        <v>181135.6</v>
      </c>
      <c r="J202" s="277">
        <v>181135.6</v>
      </c>
      <c r="K202" s="277">
        <v>284848.20000000007</v>
      </c>
      <c r="L202" s="278">
        <v>181135.6</v>
      </c>
      <c r="M202" s="284">
        <v>181135.6</v>
      </c>
      <c r="N202" s="278">
        <v>181135.6</v>
      </c>
      <c r="O202" s="278">
        <v>301742.36</v>
      </c>
      <c r="P202" s="280">
        <v>181135.6</v>
      </c>
      <c r="Q202" s="280">
        <v>181135.6</v>
      </c>
      <c r="R202" s="280">
        <f t="shared" si="6"/>
        <v>3433823.7300000009</v>
      </c>
    </row>
    <row r="203" spans="1:18" x14ac:dyDescent="0.15">
      <c r="A203" s="37" t="s">
        <v>36</v>
      </c>
      <c r="B203" s="277">
        <v>647424.38</v>
      </c>
      <c r="C203" s="277">
        <v>1043844.62</v>
      </c>
      <c r="D203" s="277">
        <v>647424.38</v>
      </c>
      <c r="E203" s="278">
        <v>647424.38</v>
      </c>
      <c r="F203" s="278">
        <v>647424.38</v>
      </c>
      <c r="G203" s="278">
        <v>1363793.2200000002</v>
      </c>
      <c r="H203" s="278">
        <v>647424.38</v>
      </c>
      <c r="I203" s="277">
        <v>647424.38</v>
      </c>
      <c r="J203" s="277">
        <v>647424.38</v>
      </c>
      <c r="K203" s="277">
        <v>1018119.39</v>
      </c>
      <c r="L203" s="278">
        <v>647424.38</v>
      </c>
      <c r="M203" s="281">
        <v>647424.38</v>
      </c>
      <c r="N203" s="278">
        <v>647424.38</v>
      </c>
      <c r="O203" s="278">
        <v>1078503.3799999999</v>
      </c>
      <c r="P203" s="280">
        <v>647424.38</v>
      </c>
      <c r="Q203" s="280">
        <v>647424.38</v>
      </c>
      <c r="R203" s="280">
        <f t="shared" si="6"/>
        <v>12273353.170000002</v>
      </c>
    </row>
    <row r="204" spans="1:18" x14ac:dyDescent="0.15">
      <c r="A204" s="37" t="s">
        <v>37</v>
      </c>
      <c r="B204" s="277">
        <v>62647.7</v>
      </c>
      <c r="C204" s="277">
        <v>101007.09999999999</v>
      </c>
      <c r="D204" s="277">
        <v>62647.7</v>
      </c>
      <c r="E204" s="278">
        <v>62647.7</v>
      </c>
      <c r="F204" s="278">
        <v>62647.7</v>
      </c>
      <c r="G204" s="278">
        <v>131966.76999999996</v>
      </c>
      <c r="H204" s="278">
        <v>62647.7</v>
      </c>
      <c r="I204" s="277">
        <v>62647.7</v>
      </c>
      <c r="J204" s="277">
        <v>62647.7</v>
      </c>
      <c r="K204" s="277">
        <v>98517.810000000012</v>
      </c>
      <c r="L204" s="278">
        <v>62647.7</v>
      </c>
      <c r="M204" s="281">
        <v>62647.7</v>
      </c>
      <c r="N204" s="278">
        <v>62647.7</v>
      </c>
      <c r="O204" s="278">
        <v>104360.83999999998</v>
      </c>
      <c r="P204" s="280">
        <v>62647.7</v>
      </c>
      <c r="Q204" s="280">
        <v>62647.7</v>
      </c>
      <c r="R204" s="280">
        <f t="shared" si="6"/>
        <v>1187624.9199999997</v>
      </c>
    </row>
    <row r="205" spans="1:18" x14ac:dyDescent="0.15">
      <c r="A205" s="37" t="s">
        <v>38</v>
      </c>
      <c r="B205" s="277">
        <v>91832.84</v>
      </c>
      <c r="C205" s="277">
        <v>148062.42000000001</v>
      </c>
      <c r="D205" s="277">
        <v>91832.84</v>
      </c>
      <c r="E205" s="278">
        <v>91832.84</v>
      </c>
      <c r="F205" s="278">
        <v>91832.84</v>
      </c>
      <c r="G205" s="278">
        <v>193444.99999999997</v>
      </c>
      <c r="H205" s="278">
        <v>91832.84</v>
      </c>
      <c r="I205" s="277">
        <v>91832.84</v>
      </c>
      <c r="J205" s="277">
        <v>91832.84</v>
      </c>
      <c r="K205" s="277">
        <v>144413.47</v>
      </c>
      <c r="L205" s="278">
        <v>91832.84</v>
      </c>
      <c r="M205" s="281">
        <v>91832.84</v>
      </c>
      <c r="N205" s="278">
        <v>91832.84</v>
      </c>
      <c r="O205" s="278">
        <v>152978.53</v>
      </c>
      <c r="P205" s="280">
        <v>91832.84</v>
      </c>
      <c r="Q205" s="280">
        <v>91832.84</v>
      </c>
      <c r="R205" s="280">
        <f t="shared" si="6"/>
        <v>1740893.5000000002</v>
      </c>
    </row>
    <row r="206" spans="1:18" x14ac:dyDescent="0.15">
      <c r="A206" s="37" t="s">
        <v>104</v>
      </c>
      <c r="B206" s="277">
        <v>154324.04999999999</v>
      </c>
      <c r="C206" s="277">
        <v>248817.22000000003</v>
      </c>
      <c r="D206" s="277">
        <v>154324.04999999999</v>
      </c>
      <c r="E206" s="278">
        <v>154324.04999999999</v>
      </c>
      <c r="F206" s="278">
        <v>154324.04999999999</v>
      </c>
      <c r="G206" s="278">
        <v>325082.14</v>
      </c>
      <c r="H206" s="278">
        <v>154324.04999999999</v>
      </c>
      <c r="I206" s="277">
        <v>154324.04999999999</v>
      </c>
      <c r="J206" s="277">
        <v>154324.04999999999</v>
      </c>
      <c r="K206" s="277">
        <v>242685.2</v>
      </c>
      <c r="L206" s="278">
        <v>154324.04999999999</v>
      </c>
      <c r="M206" s="284">
        <v>154324.04999999999</v>
      </c>
      <c r="N206" s="278">
        <v>154324.04999999999</v>
      </c>
      <c r="O206" s="278">
        <v>257078.7</v>
      </c>
      <c r="P206" s="280">
        <v>154324.04999999999</v>
      </c>
      <c r="Q206" s="280">
        <v>154324.04999999999</v>
      </c>
      <c r="R206" s="280">
        <f t="shared" si="6"/>
        <v>2925551.86</v>
      </c>
    </row>
    <row r="207" spans="1:18" x14ac:dyDescent="0.15">
      <c r="A207" s="37" t="s">
        <v>39</v>
      </c>
      <c r="B207" s="277">
        <v>99275.6</v>
      </c>
      <c r="C207" s="277">
        <v>160062.39000000001</v>
      </c>
      <c r="D207" s="277">
        <v>99275.6</v>
      </c>
      <c r="E207" s="278">
        <v>99275.6</v>
      </c>
      <c r="F207" s="278">
        <v>99275.6</v>
      </c>
      <c r="G207" s="278">
        <v>209123.09</v>
      </c>
      <c r="H207" s="278">
        <v>99275.6</v>
      </c>
      <c r="I207" s="277">
        <v>99275.6</v>
      </c>
      <c r="J207" s="277">
        <v>99275.6</v>
      </c>
      <c r="K207" s="277">
        <v>156117.71</v>
      </c>
      <c r="L207" s="278">
        <v>99275.6</v>
      </c>
      <c r="M207" s="281">
        <v>99275.6</v>
      </c>
      <c r="N207" s="278">
        <v>99275.6</v>
      </c>
      <c r="O207" s="278">
        <v>165376.94000000003</v>
      </c>
      <c r="P207" s="280">
        <v>99275.6</v>
      </c>
      <c r="Q207" s="280">
        <v>99275.6</v>
      </c>
      <c r="R207" s="280">
        <f t="shared" si="6"/>
        <v>1881987.3300000003</v>
      </c>
    </row>
    <row r="208" spans="1:18" x14ac:dyDescent="0.15">
      <c r="A208" s="37" t="s">
        <v>40</v>
      </c>
      <c r="B208" s="277">
        <v>62639.26</v>
      </c>
      <c r="C208" s="277">
        <v>100993.48999999999</v>
      </c>
      <c r="D208" s="277">
        <v>62639.26</v>
      </c>
      <c r="E208" s="278">
        <v>62639.26</v>
      </c>
      <c r="F208" s="278">
        <v>62639.26</v>
      </c>
      <c r="G208" s="278">
        <v>131948.99</v>
      </c>
      <c r="H208" s="278">
        <v>62639.26</v>
      </c>
      <c r="I208" s="277">
        <v>62639.26</v>
      </c>
      <c r="J208" s="277">
        <v>62639.26</v>
      </c>
      <c r="K208" s="277">
        <v>98504.539999999979</v>
      </c>
      <c r="L208" s="278">
        <v>62639.26</v>
      </c>
      <c r="M208" s="281">
        <v>62639.26</v>
      </c>
      <c r="N208" s="278">
        <v>62639.26</v>
      </c>
      <c r="O208" s="278">
        <v>104346.78</v>
      </c>
      <c r="P208" s="280">
        <v>62639.26</v>
      </c>
      <c r="Q208" s="280">
        <v>62639.26</v>
      </c>
      <c r="R208" s="280">
        <f t="shared" si="6"/>
        <v>1187464.9200000002</v>
      </c>
    </row>
    <row r="209" spans="1:18" x14ac:dyDescent="0.15">
      <c r="A209" s="37" t="s">
        <v>41</v>
      </c>
      <c r="B209" s="277">
        <v>30867.69</v>
      </c>
      <c r="C209" s="277">
        <v>49768.08</v>
      </c>
      <c r="D209" s="277">
        <v>30867.69</v>
      </c>
      <c r="E209" s="278">
        <v>30867.69</v>
      </c>
      <c r="F209" s="278">
        <v>30867.69</v>
      </c>
      <c r="G209" s="278">
        <v>65022.489999999991</v>
      </c>
      <c r="H209" s="278">
        <v>30867.69</v>
      </c>
      <c r="I209" s="277">
        <v>30867.69</v>
      </c>
      <c r="J209" s="277">
        <v>30867.69</v>
      </c>
      <c r="K209" s="277">
        <v>48541.569999999992</v>
      </c>
      <c r="L209" s="278">
        <v>30867.69</v>
      </c>
      <c r="M209" s="284">
        <v>30867.69</v>
      </c>
      <c r="N209" s="278">
        <v>30867.69</v>
      </c>
      <c r="O209" s="278">
        <v>51420.53</v>
      </c>
      <c r="P209" s="280">
        <v>30867.69</v>
      </c>
      <c r="Q209" s="280">
        <v>30867.69</v>
      </c>
      <c r="R209" s="280">
        <f t="shared" si="6"/>
        <v>585164.94999999984</v>
      </c>
    </row>
    <row r="210" spans="1:18" x14ac:dyDescent="0.15">
      <c r="A210" s="37" t="s">
        <v>42</v>
      </c>
      <c r="B210" s="277">
        <v>368543.76</v>
      </c>
      <c r="C210" s="277">
        <v>594204.4</v>
      </c>
      <c r="D210" s="277">
        <v>368543.76</v>
      </c>
      <c r="E210" s="278">
        <v>368543.76</v>
      </c>
      <c r="F210" s="278">
        <v>368543.76</v>
      </c>
      <c r="G210" s="278">
        <v>776333.88000000012</v>
      </c>
      <c r="H210" s="278">
        <v>368543.76</v>
      </c>
      <c r="I210" s="277">
        <v>368543.76</v>
      </c>
      <c r="J210" s="277">
        <v>368543.76</v>
      </c>
      <c r="K210" s="277">
        <v>579560.42000000004</v>
      </c>
      <c r="L210" s="278">
        <v>368543.76</v>
      </c>
      <c r="M210" s="283">
        <v>368543.76</v>
      </c>
      <c r="N210" s="278">
        <v>368543.76</v>
      </c>
      <c r="O210" s="278">
        <v>613933.77</v>
      </c>
      <c r="P210" s="280">
        <v>368543.76</v>
      </c>
      <c r="Q210" s="280">
        <v>368543.76</v>
      </c>
      <c r="R210" s="280">
        <f t="shared" si="6"/>
        <v>6986557.589999998</v>
      </c>
    </row>
    <row r="211" spans="1:18" x14ac:dyDescent="0.15">
      <c r="A211" s="37" t="s">
        <v>43</v>
      </c>
      <c r="B211" s="277">
        <v>223507.65</v>
      </c>
      <c r="C211" s="277">
        <v>360362.16999999993</v>
      </c>
      <c r="D211" s="277">
        <v>223507.65</v>
      </c>
      <c r="E211" s="278">
        <v>223507.65</v>
      </c>
      <c r="F211" s="278">
        <v>223507.65</v>
      </c>
      <c r="G211" s="278">
        <v>470816.70999999996</v>
      </c>
      <c r="H211" s="278">
        <v>223507.65</v>
      </c>
      <c r="I211" s="277">
        <v>223507.65</v>
      </c>
      <c r="J211" s="277">
        <v>223507.65</v>
      </c>
      <c r="K211" s="277">
        <v>351481.15999999992</v>
      </c>
      <c r="L211" s="278">
        <v>223507.65</v>
      </c>
      <c r="M211" s="283">
        <v>223507.65</v>
      </c>
      <c r="N211" s="278">
        <v>223507.65</v>
      </c>
      <c r="O211" s="278">
        <v>372327.27</v>
      </c>
      <c r="P211" s="280">
        <v>223507.65</v>
      </c>
      <c r="Q211" s="280">
        <v>223507.65</v>
      </c>
      <c r="R211" s="280">
        <f t="shared" si="6"/>
        <v>4237079.1099999994</v>
      </c>
    </row>
    <row r="212" spans="1:18" x14ac:dyDescent="0.15">
      <c r="A212" s="37" t="s">
        <v>44</v>
      </c>
      <c r="B212" s="277">
        <v>73568.13</v>
      </c>
      <c r="C212" s="277">
        <v>118614.16</v>
      </c>
      <c r="D212" s="277">
        <v>73568.13</v>
      </c>
      <c r="E212" s="278">
        <v>73568.13</v>
      </c>
      <c r="F212" s="278">
        <v>73568.13</v>
      </c>
      <c r="G212" s="278">
        <v>154970.57</v>
      </c>
      <c r="H212" s="278">
        <v>73568.13</v>
      </c>
      <c r="I212" s="277">
        <v>73568.13</v>
      </c>
      <c r="J212" s="277">
        <v>73568.13</v>
      </c>
      <c r="K212" s="277">
        <v>115690.95000000001</v>
      </c>
      <c r="L212" s="278">
        <v>73568.13</v>
      </c>
      <c r="M212" s="281">
        <v>73568.13</v>
      </c>
      <c r="N212" s="278">
        <v>73568.13</v>
      </c>
      <c r="O212" s="278">
        <v>122552.51000000001</v>
      </c>
      <c r="P212" s="280">
        <v>73568.13</v>
      </c>
      <c r="Q212" s="280">
        <v>73568.13</v>
      </c>
      <c r="R212" s="280">
        <f t="shared" si="6"/>
        <v>1394645.75</v>
      </c>
    </row>
    <row r="213" spans="1:18" x14ac:dyDescent="0.15">
      <c r="A213" s="37" t="s">
        <v>45</v>
      </c>
      <c r="B213" s="277">
        <v>68232.33</v>
      </c>
      <c r="C213" s="277">
        <v>110011.23</v>
      </c>
      <c r="D213" s="277">
        <v>68232.33</v>
      </c>
      <c r="E213" s="278">
        <v>68232.33</v>
      </c>
      <c r="F213" s="278">
        <v>68232.33</v>
      </c>
      <c r="G213" s="278">
        <v>143730.76</v>
      </c>
      <c r="H213" s="278">
        <v>68232.33</v>
      </c>
      <c r="I213" s="277">
        <v>68232.33</v>
      </c>
      <c r="J213" s="277">
        <v>68232.33</v>
      </c>
      <c r="K213" s="277">
        <v>107300.04</v>
      </c>
      <c r="L213" s="278">
        <v>68232.33</v>
      </c>
      <c r="M213" s="281">
        <v>68232.33</v>
      </c>
      <c r="N213" s="278">
        <v>68232.33</v>
      </c>
      <c r="O213" s="278">
        <v>113663.94000000002</v>
      </c>
      <c r="P213" s="280">
        <v>68232.33</v>
      </c>
      <c r="Q213" s="280">
        <v>68232.33</v>
      </c>
      <c r="R213" s="280">
        <f t="shared" si="6"/>
        <v>1293493.93</v>
      </c>
    </row>
    <row r="214" spans="1:18" x14ac:dyDescent="0.15">
      <c r="A214" s="37" t="s">
        <v>46</v>
      </c>
      <c r="B214" s="277">
        <v>363878.73</v>
      </c>
      <c r="C214" s="277">
        <v>586682.97</v>
      </c>
      <c r="D214" s="277">
        <v>363878.73</v>
      </c>
      <c r="E214" s="278">
        <v>363878.73</v>
      </c>
      <c r="F214" s="278">
        <v>363878.73</v>
      </c>
      <c r="G214" s="278">
        <v>766507.05</v>
      </c>
      <c r="H214" s="278">
        <v>363878.73</v>
      </c>
      <c r="I214" s="277">
        <v>363878.73</v>
      </c>
      <c r="J214" s="277">
        <v>363878.73</v>
      </c>
      <c r="K214" s="277">
        <v>572224.35</v>
      </c>
      <c r="L214" s="278">
        <v>363878.73</v>
      </c>
      <c r="M214" s="283">
        <v>363878.73</v>
      </c>
      <c r="N214" s="278">
        <v>363878.73</v>
      </c>
      <c r="O214" s="278">
        <v>606162.6</v>
      </c>
      <c r="P214" s="280">
        <v>363878.73</v>
      </c>
      <c r="Q214" s="280">
        <v>363878.73</v>
      </c>
      <c r="R214" s="280">
        <f t="shared" si="6"/>
        <v>6898121.7300000004</v>
      </c>
    </row>
    <row r="215" spans="1:18" x14ac:dyDescent="0.15">
      <c r="A215" s="37" t="s">
        <v>47</v>
      </c>
      <c r="B215" s="277">
        <v>117255.75</v>
      </c>
      <c r="C215" s="277">
        <v>189051.87</v>
      </c>
      <c r="D215" s="277">
        <v>117255.75</v>
      </c>
      <c r="E215" s="278">
        <v>117255.75</v>
      </c>
      <c r="F215" s="278">
        <v>117255.75</v>
      </c>
      <c r="G215" s="278">
        <v>246998.12</v>
      </c>
      <c r="H215" s="278">
        <v>117255.75</v>
      </c>
      <c r="I215" s="277">
        <v>117255.75</v>
      </c>
      <c r="J215" s="277">
        <v>117255.75</v>
      </c>
      <c r="K215" s="277">
        <v>184392.74</v>
      </c>
      <c r="L215" s="278">
        <v>117255.75</v>
      </c>
      <c r="M215" s="284">
        <v>117255.75</v>
      </c>
      <c r="N215" s="278">
        <v>117255.75</v>
      </c>
      <c r="O215" s="278">
        <v>195328.95999999996</v>
      </c>
      <c r="P215" s="280">
        <v>117255.75</v>
      </c>
      <c r="Q215" s="280">
        <v>117255.75</v>
      </c>
      <c r="R215" s="280">
        <f t="shared" si="6"/>
        <v>2222840.69</v>
      </c>
    </row>
    <row r="216" spans="1:18" x14ac:dyDescent="0.15">
      <c r="A216" s="37" t="s">
        <v>48</v>
      </c>
      <c r="B216" s="277">
        <v>41670.22</v>
      </c>
      <c r="C216" s="277">
        <v>67185.05</v>
      </c>
      <c r="D216" s="277">
        <v>41670.22</v>
      </c>
      <c r="E216" s="278">
        <v>41670.22</v>
      </c>
      <c r="F216" s="278">
        <v>41670.22</v>
      </c>
      <c r="G216" s="278">
        <v>87777.93</v>
      </c>
      <c r="H216" s="278">
        <v>41670.22</v>
      </c>
      <c r="I216" s="277">
        <v>41670.22</v>
      </c>
      <c r="J216" s="277">
        <v>41670.22</v>
      </c>
      <c r="K216" s="277">
        <v>65529.3</v>
      </c>
      <c r="L216" s="278">
        <v>41670.22</v>
      </c>
      <c r="M216" s="281">
        <v>41670.22</v>
      </c>
      <c r="N216" s="278">
        <v>41670.22</v>
      </c>
      <c r="O216" s="278">
        <v>69415.8</v>
      </c>
      <c r="P216" s="280">
        <v>41670.22</v>
      </c>
      <c r="Q216" s="280">
        <v>41670.22</v>
      </c>
      <c r="R216" s="280">
        <f t="shared" si="6"/>
        <v>789950.71999999986</v>
      </c>
    </row>
    <row r="217" spans="1:18" x14ac:dyDescent="0.15">
      <c r="A217" s="37" t="s">
        <v>49</v>
      </c>
      <c r="B217" s="277">
        <v>49343.11</v>
      </c>
      <c r="C217" s="277">
        <v>79556.08</v>
      </c>
      <c r="D217" s="277">
        <v>49343.11</v>
      </c>
      <c r="E217" s="278">
        <v>49343.11</v>
      </c>
      <c r="F217" s="278">
        <v>49343.11</v>
      </c>
      <c r="G217" s="278">
        <v>103940.79</v>
      </c>
      <c r="H217" s="278">
        <v>49343.11</v>
      </c>
      <c r="I217" s="277">
        <v>49343.11</v>
      </c>
      <c r="J217" s="277">
        <v>49343.11</v>
      </c>
      <c r="K217" s="277">
        <v>77595.44</v>
      </c>
      <c r="L217" s="278">
        <v>49343.11</v>
      </c>
      <c r="M217" s="283">
        <v>49343.11</v>
      </c>
      <c r="N217" s="278">
        <v>49343.11</v>
      </c>
      <c r="O217" s="278">
        <v>82197.58</v>
      </c>
      <c r="P217" s="280">
        <v>49343.11</v>
      </c>
      <c r="Q217" s="280">
        <v>49343.11</v>
      </c>
      <c r="R217" s="280">
        <f t="shared" si="6"/>
        <v>935407.20999999973</v>
      </c>
    </row>
    <row r="218" spans="1:18" x14ac:dyDescent="0.15">
      <c r="A218" s="37" t="s">
        <v>50</v>
      </c>
      <c r="B218" s="277">
        <v>3167270.88</v>
      </c>
      <c r="C218" s="277">
        <v>5106602.0599999996</v>
      </c>
      <c r="D218" s="277">
        <v>3167270.88</v>
      </c>
      <c r="E218" s="278">
        <v>3167270.88</v>
      </c>
      <c r="F218" s="278">
        <v>3167270.88</v>
      </c>
      <c r="G218" s="278">
        <v>6671825.6299999999</v>
      </c>
      <c r="H218" s="278">
        <v>3167270.88</v>
      </c>
      <c r="I218" s="277">
        <v>3167270.88</v>
      </c>
      <c r="J218" s="277">
        <v>3167270.88</v>
      </c>
      <c r="K218" s="277">
        <v>4980751.43</v>
      </c>
      <c r="L218" s="278">
        <v>3167270.88</v>
      </c>
      <c r="M218" s="283">
        <v>3167270.88</v>
      </c>
      <c r="N218" s="278">
        <v>3167270.88</v>
      </c>
      <c r="O218" s="278">
        <v>5276156.4999999991</v>
      </c>
      <c r="P218" s="280">
        <v>3167270.88</v>
      </c>
      <c r="Q218" s="280">
        <v>3167270.88</v>
      </c>
      <c r="R218" s="280">
        <f t="shared" si="6"/>
        <v>60042586.180000007</v>
      </c>
    </row>
    <row r="219" spans="1:18" x14ac:dyDescent="0.15">
      <c r="A219" s="37" t="s">
        <v>51</v>
      </c>
      <c r="B219" s="277">
        <v>75421.23</v>
      </c>
      <c r="C219" s="277">
        <v>121601.91000000002</v>
      </c>
      <c r="D219" s="277">
        <v>75421.23</v>
      </c>
      <c r="E219" s="278">
        <v>75421.23</v>
      </c>
      <c r="F219" s="278">
        <v>75421.23</v>
      </c>
      <c r="G219" s="278">
        <v>158874.09000000003</v>
      </c>
      <c r="H219" s="278">
        <v>75421.23</v>
      </c>
      <c r="I219" s="277">
        <v>75421.23</v>
      </c>
      <c r="J219" s="277">
        <v>75421.23</v>
      </c>
      <c r="K219" s="277">
        <v>118605.06999999999</v>
      </c>
      <c r="L219" s="278">
        <v>75421.23</v>
      </c>
      <c r="M219" s="281">
        <v>75421.23</v>
      </c>
      <c r="N219" s="278">
        <v>75421.23</v>
      </c>
      <c r="O219" s="278">
        <v>125639.46</v>
      </c>
      <c r="P219" s="280">
        <v>75421.23</v>
      </c>
      <c r="Q219" s="280">
        <v>75421.23</v>
      </c>
      <c r="R219" s="280">
        <f t="shared" si="6"/>
        <v>1429775.2899999998</v>
      </c>
    </row>
    <row r="220" spans="1:18" x14ac:dyDescent="0.15">
      <c r="A220" s="37" t="s">
        <v>52</v>
      </c>
      <c r="B220" s="277">
        <v>30247.96</v>
      </c>
      <c r="C220" s="277">
        <v>48768.9</v>
      </c>
      <c r="D220" s="277">
        <v>30247.96</v>
      </c>
      <c r="E220" s="278">
        <v>30247.96</v>
      </c>
      <c r="F220" s="278">
        <v>30247.96</v>
      </c>
      <c r="G220" s="278">
        <v>63717.05000000001</v>
      </c>
      <c r="H220" s="278">
        <v>30247.96</v>
      </c>
      <c r="I220" s="277">
        <v>30247.96</v>
      </c>
      <c r="J220" s="277">
        <v>30247.96</v>
      </c>
      <c r="K220" s="277">
        <v>47567.01</v>
      </c>
      <c r="L220" s="278">
        <v>30247.96</v>
      </c>
      <c r="M220" s="281">
        <v>30247.96</v>
      </c>
      <c r="N220" s="278">
        <v>30247.96</v>
      </c>
      <c r="O220" s="278">
        <v>50388.170000000006</v>
      </c>
      <c r="P220" s="280">
        <v>30247.96</v>
      </c>
      <c r="Q220" s="280">
        <v>30247.96</v>
      </c>
      <c r="R220" s="280">
        <f t="shared" si="6"/>
        <v>573416.65</v>
      </c>
    </row>
    <row r="221" spans="1:18" x14ac:dyDescent="0.15">
      <c r="A221" s="37" t="s">
        <v>53</v>
      </c>
      <c r="B221" s="277">
        <v>64389.03</v>
      </c>
      <c r="C221" s="277">
        <v>103814.66</v>
      </c>
      <c r="D221" s="277">
        <v>64389.03</v>
      </c>
      <c r="E221" s="278">
        <v>64389.03</v>
      </c>
      <c r="F221" s="278">
        <v>64389.03</v>
      </c>
      <c r="G221" s="278">
        <v>135634.87</v>
      </c>
      <c r="H221" s="278">
        <v>64389.03</v>
      </c>
      <c r="I221" s="277">
        <v>64389.03</v>
      </c>
      <c r="J221" s="277">
        <v>64389.03</v>
      </c>
      <c r="K221" s="277">
        <v>101256.18</v>
      </c>
      <c r="L221" s="278">
        <v>64389.03</v>
      </c>
      <c r="M221" s="281">
        <v>64389.03</v>
      </c>
      <c r="N221" s="278">
        <v>64389.03</v>
      </c>
      <c r="O221" s="278">
        <v>107261.61000000002</v>
      </c>
      <c r="P221" s="280">
        <v>64389.03</v>
      </c>
      <c r="Q221" s="280">
        <v>64389.03</v>
      </c>
      <c r="R221" s="280">
        <f t="shared" si="6"/>
        <v>1220635.6800000004</v>
      </c>
    </row>
    <row r="222" spans="1:18" x14ac:dyDescent="0.15">
      <c r="A222" s="37" t="s">
        <v>54</v>
      </c>
      <c r="B222" s="277">
        <v>52410.16</v>
      </c>
      <c r="C222" s="277">
        <v>84501.09</v>
      </c>
      <c r="D222" s="277">
        <v>52410.16</v>
      </c>
      <c r="E222" s="278">
        <v>52410.16</v>
      </c>
      <c r="F222" s="278">
        <v>52410.16</v>
      </c>
      <c r="G222" s="278">
        <v>110401.5</v>
      </c>
      <c r="H222" s="278">
        <v>52410.16</v>
      </c>
      <c r="I222" s="277">
        <v>52410.16</v>
      </c>
      <c r="J222" s="277">
        <v>52410.16</v>
      </c>
      <c r="K222" s="277">
        <v>82418.59</v>
      </c>
      <c r="L222" s="278">
        <v>52410.16</v>
      </c>
      <c r="M222" s="281">
        <v>52410.16</v>
      </c>
      <c r="N222" s="278">
        <v>52410.16</v>
      </c>
      <c r="O222" s="278">
        <v>87306.78</v>
      </c>
      <c r="P222" s="280">
        <v>52410.16</v>
      </c>
      <c r="Q222" s="280">
        <v>52410.16</v>
      </c>
      <c r="R222" s="280">
        <f t="shared" si="6"/>
        <v>993549.88000000024</v>
      </c>
    </row>
    <row r="223" spans="1:18" x14ac:dyDescent="0.15">
      <c r="A223" s="37" t="s">
        <v>55</v>
      </c>
      <c r="B223" s="277">
        <v>150631.26999999999</v>
      </c>
      <c r="C223" s="277">
        <v>242863.31999999998</v>
      </c>
      <c r="D223" s="277">
        <v>150631.26999999999</v>
      </c>
      <c r="E223" s="278">
        <v>150631.26999999999</v>
      </c>
      <c r="F223" s="278">
        <v>150631.26999999999</v>
      </c>
      <c r="G223" s="278">
        <v>317303.30999999994</v>
      </c>
      <c r="H223" s="278">
        <v>150631.26999999999</v>
      </c>
      <c r="I223" s="277">
        <v>150631.26999999999</v>
      </c>
      <c r="J223" s="277">
        <v>150631.26999999999</v>
      </c>
      <c r="K223" s="277">
        <v>236878.03</v>
      </c>
      <c r="L223" s="278">
        <v>150631.26999999999</v>
      </c>
      <c r="M223" s="281">
        <v>150631.26999999999</v>
      </c>
      <c r="N223" s="278">
        <v>150631.26999999999</v>
      </c>
      <c r="O223" s="278">
        <v>250927.11000000002</v>
      </c>
      <c r="P223" s="280">
        <v>150631.26999999999</v>
      </c>
      <c r="Q223" s="280">
        <v>150631.26999999999</v>
      </c>
      <c r="R223" s="280">
        <f t="shared" si="6"/>
        <v>2855547.01</v>
      </c>
    </row>
    <row r="224" spans="1:18" x14ac:dyDescent="0.15">
      <c r="A224" s="37" t="s">
        <v>56</v>
      </c>
      <c r="B224" s="277">
        <v>44356.53</v>
      </c>
      <c r="C224" s="277">
        <v>71516.2</v>
      </c>
      <c r="D224" s="277">
        <v>44356.53</v>
      </c>
      <c r="E224" s="278">
        <v>44356.53</v>
      </c>
      <c r="F224" s="278">
        <v>44356.53</v>
      </c>
      <c r="G224" s="278">
        <v>93436.610000000015</v>
      </c>
      <c r="H224" s="278">
        <v>44356.53</v>
      </c>
      <c r="I224" s="277">
        <v>44356.53</v>
      </c>
      <c r="J224" s="277">
        <v>44356.53</v>
      </c>
      <c r="K224" s="277">
        <v>69753.7</v>
      </c>
      <c r="L224" s="278">
        <v>44356.53</v>
      </c>
      <c r="M224" s="281">
        <v>44356.53</v>
      </c>
      <c r="N224" s="278">
        <v>44356.53</v>
      </c>
      <c r="O224" s="278">
        <v>73890.75</v>
      </c>
      <c r="P224" s="280">
        <v>44356.53</v>
      </c>
      <c r="Q224" s="280">
        <v>44356.53</v>
      </c>
      <c r="R224" s="280">
        <f t="shared" si="6"/>
        <v>840875.62000000023</v>
      </c>
    </row>
    <row r="225" spans="1:18" x14ac:dyDescent="0.15">
      <c r="A225" s="37" t="s">
        <v>57</v>
      </c>
      <c r="B225" s="277">
        <v>1165099.69</v>
      </c>
      <c r="C225" s="277">
        <v>1878494.35</v>
      </c>
      <c r="D225" s="277">
        <v>1165099.69</v>
      </c>
      <c r="E225" s="278">
        <v>1165099.69</v>
      </c>
      <c r="F225" s="278">
        <v>1165099.69</v>
      </c>
      <c r="G225" s="278">
        <v>2454271.2799999998</v>
      </c>
      <c r="H225" s="278">
        <v>1165099.69</v>
      </c>
      <c r="I225" s="277">
        <v>1165099.69</v>
      </c>
      <c r="J225" s="277">
        <v>1165099.69</v>
      </c>
      <c r="K225" s="277">
        <v>1832199.44</v>
      </c>
      <c r="L225" s="278">
        <v>1165099.69</v>
      </c>
      <c r="M225" s="281">
        <v>1165099.69</v>
      </c>
      <c r="N225" s="278">
        <v>1165099.69</v>
      </c>
      <c r="O225" s="278">
        <v>1940865.98</v>
      </c>
      <c r="P225" s="280">
        <v>1165099.69</v>
      </c>
      <c r="Q225" s="280">
        <v>1165099.69</v>
      </c>
      <c r="R225" s="280">
        <f t="shared" si="6"/>
        <v>22087027.329999998</v>
      </c>
    </row>
    <row r="226" spans="1:18" x14ac:dyDescent="0.15">
      <c r="A226" s="37" t="s">
        <v>58</v>
      </c>
      <c r="B226" s="277">
        <v>116627.94</v>
      </c>
      <c r="C226" s="277">
        <v>188039.64999999997</v>
      </c>
      <c r="D226" s="277">
        <v>116627.94</v>
      </c>
      <c r="E226" s="278">
        <v>116627.94</v>
      </c>
      <c r="F226" s="278">
        <v>116627.94</v>
      </c>
      <c r="G226" s="278">
        <v>245675.64</v>
      </c>
      <c r="H226" s="278">
        <v>116627.94</v>
      </c>
      <c r="I226" s="277">
        <v>116627.94</v>
      </c>
      <c r="J226" s="277">
        <v>116627.94</v>
      </c>
      <c r="K226" s="277">
        <v>183405.47000000003</v>
      </c>
      <c r="L226" s="278">
        <v>116627.94</v>
      </c>
      <c r="M226" s="283">
        <v>116627.94</v>
      </c>
      <c r="N226" s="278">
        <v>116627.94</v>
      </c>
      <c r="O226" s="278">
        <v>194283.13</v>
      </c>
      <c r="P226" s="280">
        <v>116627.94</v>
      </c>
      <c r="Q226" s="280">
        <v>116627.94</v>
      </c>
      <c r="R226" s="280">
        <f t="shared" si="6"/>
        <v>2210939.1699999995</v>
      </c>
    </row>
    <row r="227" spans="1:18" x14ac:dyDescent="0.15">
      <c r="A227" s="37" t="s">
        <v>59</v>
      </c>
      <c r="B227" s="277">
        <v>370013.46</v>
      </c>
      <c r="C227" s="277">
        <v>596574.01</v>
      </c>
      <c r="D227" s="277">
        <v>370013.46</v>
      </c>
      <c r="E227" s="278">
        <v>370013.46</v>
      </c>
      <c r="F227" s="278">
        <v>370013.46</v>
      </c>
      <c r="G227" s="278">
        <v>779429.79</v>
      </c>
      <c r="H227" s="278">
        <v>370013.46</v>
      </c>
      <c r="I227" s="277">
        <v>370013.46</v>
      </c>
      <c r="J227" s="277">
        <v>370013.46</v>
      </c>
      <c r="K227" s="277">
        <v>581871.63000000012</v>
      </c>
      <c r="L227" s="278">
        <v>370013.46</v>
      </c>
      <c r="M227" s="284">
        <v>370013.46</v>
      </c>
      <c r="N227" s="278">
        <v>370013.46</v>
      </c>
      <c r="O227" s="278">
        <v>616382.05000000005</v>
      </c>
      <c r="P227" s="280">
        <v>370013.46</v>
      </c>
      <c r="Q227" s="280">
        <v>370013.46</v>
      </c>
      <c r="R227" s="280">
        <f t="shared" si="6"/>
        <v>7014418.9999999991</v>
      </c>
    </row>
    <row r="228" spans="1:18" x14ac:dyDescent="0.15">
      <c r="A228" s="37" t="s">
        <v>60</v>
      </c>
      <c r="B228" s="277">
        <v>60553.09</v>
      </c>
      <c r="C228" s="277">
        <v>97629.959999999992</v>
      </c>
      <c r="D228" s="277">
        <v>60553.09</v>
      </c>
      <c r="E228" s="278">
        <v>60553.09</v>
      </c>
      <c r="F228" s="278">
        <v>60553.09</v>
      </c>
      <c r="G228" s="278">
        <v>127554.5</v>
      </c>
      <c r="H228" s="278">
        <v>60553.09</v>
      </c>
      <c r="I228" s="277">
        <v>60553.09</v>
      </c>
      <c r="J228" s="277">
        <v>60553.09</v>
      </c>
      <c r="K228" s="277">
        <v>95223.9</v>
      </c>
      <c r="L228" s="278">
        <v>60553.09</v>
      </c>
      <c r="M228" s="281">
        <v>60553.09</v>
      </c>
      <c r="N228" s="278">
        <v>60553.09</v>
      </c>
      <c r="O228" s="278">
        <v>100871.56</v>
      </c>
      <c r="P228" s="280">
        <v>60553.09</v>
      </c>
      <c r="Q228" s="280">
        <v>60553.09</v>
      </c>
      <c r="R228" s="280">
        <f t="shared" si="6"/>
        <v>1147917</v>
      </c>
    </row>
    <row r="229" spans="1:18" x14ac:dyDescent="0.15">
      <c r="A229" s="37" t="s">
        <v>105</v>
      </c>
      <c r="B229" s="277">
        <v>59638</v>
      </c>
      <c r="C229" s="277">
        <v>96154.559999999998</v>
      </c>
      <c r="D229" s="277">
        <v>59638</v>
      </c>
      <c r="E229" s="278">
        <v>59638</v>
      </c>
      <c r="F229" s="278">
        <v>59638</v>
      </c>
      <c r="G229" s="278">
        <v>125626.87</v>
      </c>
      <c r="H229" s="278">
        <v>59638</v>
      </c>
      <c r="I229" s="277">
        <v>59638</v>
      </c>
      <c r="J229" s="277">
        <v>59638</v>
      </c>
      <c r="K229" s="277">
        <v>93784.859999999986</v>
      </c>
      <c r="L229" s="278">
        <v>59638</v>
      </c>
      <c r="M229" s="281">
        <v>59638</v>
      </c>
      <c r="N229" s="278">
        <v>59638</v>
      </c>
      <c r="O229" s="278">
        <v>99347.18</v>
      </c>
      <c r="P229" s="280">
        <v>59638</v>
      </c>
      <c r="Q229" s="280">
        <v>59638</v>
      </c>
      <c r="R229" s="280">
        <f t="shared" si="6"/>
        <v>1130569.47</v>
      </c>
    </row>
    <row r="230" spans="1:18" x14ac:dyDescent="0.15">
      <c r="A230" s="37" t="s">
        <v>61</v>
      </c>
      <c r="B230" s="277">
        <v>149594</v>
      </c>
      <c r="C230" s="277">
        <v>241190.94</v>
      </c>
      <c r="D230" s="277">
        <v>149594</v>
      </c>
      <c r="E230" s="278">
        <v>149594</v>
      </c>
      <c r="F230" s="278">
        <v>149594</v>
      </c>
      <c r="G230" s="278">
        <v>315118.32</v>
      </c>
      <c r="H230" s="278">
        <v>149594</v>
      </c>
      <c r="I230" s="277">
        <v>149594</v>
      </c>
      <c r="J230" s="277">
        <v>149594</v>
      </c>
      <c r="K230" s="277">
        <v>235246.86</v>
      </c>
      <c r="L230" s="278">
        <v>149594</v>
      </c>
      <c r="M230" s="281">
        <v>149594</v>
      </c>
      <c r="N230" s="278">
        <v>149594</v>
      </c>
      <c r="O230" s="278">
        <v>249199.2</v>
      </c>
      <c r="P230" s="280">
        <v>149594</v>
      </c>
      <c r="Q230" s="280">
        <v>149594</v>
      </c>
      <c r="R230" s="280">
        <f t="shared" si="6"/>
        <v>2835883.3200000003</v>
      </c>
    </row>
    <row r="231" spans="1:18" x14ac:dyDescent="0.15">
      <c r="A231" s="37" t="s">
        <v>62</v>
      </c>
      <c r="B231" s="277">
        <v>83469.429999999993</v>
      </c>
      <c r="C231" s="277">
        <v>134578.06</v>
      </c>
      <c r="D231" s="277">
        <v>83469.429999999993</v>
      </c>
      <c r="E231" s="278">
        <v>83469.429999999993</v>
      </c>
      <c r="F231" s="278">
        <v>83469.429999999993</v>
      </c>
      <c r="G231" s="278">
        <v>175827.55</v>
      </c>
      <c r="H231" s="278">
        <v>83469.429999999993</v>
      </c>
      <c r="I231" s="277">
        <v>83469.429999999993</v>
      </c>
      <c r="J231" s="277">
        <v>83469.429999999993</v>
      </c>
      <c r="K231" s="277">
        <v>131261.42000000001</v>
      </c>
      <c r="L231" s="278">
        <v>83469.429999999993</v>
      </c>
      <c r="M231" s="281">
        <v>83469.429999999993</v>
      </c>
      <c r="N231" s="278">
        <v>83469.429999999993</v>
      </c>
      <c r="O231" s="278">
        <v>139046.45000000001</v>
      </c>
      <c r="P231" s="280">
        <v>83469.429999999993</v>
      </c>
      <c r="Q231" s="280">
        <v>83469.429999999993</v>
      </c>
      <c r="R231" s="280">
        <f t="shared" si="6"/>
        <v>1582346.6399999997</v>
      </c>
    </row>
    <row r="232" spans="1:18" x14ac:dyDescent="0.15">
      <c r="A232" s="37" t="s">
        <v>63</v>
      </c>
      <c r="B232" s="277">
        <v>77958.86</v>
      </c>
      <c r="C232" s="277">
        <v>125693.35000000002</v>
      </c>
      <c r="D232" s="277">
        <v>77958.86</v>
      </c>
      <c r="E232" s="278">
        <v>77958.86</v>
      </c>
      <c r="F232" s="278">
        <v>77958.86</v>
      </c>
      <c r="G232" s="278">
        <v>164219.60000000003</v>
      </c>
      <c r="H232" s="278">
        <v>77958.86</v>
      </c>
      <c r="I232" s="277">
        <v>77958.86</v>
      </c>
      <c r="J232" s="277">
        <v>77958.86</v>
      </c>
      <c r="K232" s="277">
        <v>122595.67999999998</v>
      </c>
      <c r="L232" s="278">
        <v>77958.86</v>
      </c>
      <c r="M232" s="281">
        <v>77958.86</v>
      </c>
      <c r="N232" s="278">
        <v>77958.86</v>
      </c>
      <c r="O232" s="278">
        <v>129866.74999999999</v>
      </c>
      <c r="P232" s="280">
        <v>77958.86</v>
      </c>
      <c r="Q232" s="280">
        <v>77958.86</v>
      </c>
      <c r="R232" s="280">
        <f t="shared" si="6"/>
        <v>1477881.7000000002</v>
      </c>
    </row>
    <row r="233" spans="1:18" x14ac:dyDescent="0.15">
      <c r="A233" s="37" t="s">
        <v>64</v>
      </c>
      <c r="B233" s="277">
        <v>57222.83</v>
      </c>
      <c r="C233" s="277">
        <v>92260.570000000022</v>
      </c>
      <c r="D233" s="277">
        <v>57222.83</v>
      </c>
      <c r="E233" s="278">
        <v>57222.83</v>
      </c>
      <c r="F233" s="278">
        <v>57222.83</v>
      </c>
      <c r="G233" s="278">
        <v>120539.33</v>
      </c>
      <c r="H233" s="278">
        <v>57222.83</v>
      </c>
      <c r="I233" s="277">
        <v>57222.83</v>
      </c>
      <c r="J233" s="277">
        <v>57222.83</v>
      </c>
      <c r="K233" s="277">
        <v>89986.83</v>
      </c>
      <c r="L233" s="278">
        <v>57222.83</v>
      </c>
      <c r="M233" s="281">
        <v>57222.83</v>
      </c>
      <c r="N233" s="278">
        <v>57222.83</v>
      </c>
      <c r="O233" s="278">
        <v>95323.89</v>
      </c>
      <c r="P233" s="280">
        <v>57222.83</v>
      </c>
      <c r="Q233" s="280">
        <v>57222.83</v>
      </c>
      <c r="R233" s="280">
        <f t="shared" si="6"/>
        <v>1084784.5799999998</v>
      </c>
    </row>
    <row r="234" spans="1:18" x14ac:dyDescent="0.15">
      <c r="A234" s="37" t="s">
        <v>65</v>
      </c>
      <c r="B234" s="277">
        <v>50890.93</v>
      </c>
      <c r="C234" s="277">
        <v>82051.62</v>
      </c>
      <c r="D234" s="277">
        <v>50890.93</v>
      </c>
      <c r="E234" s="278">
        <v>50890.93</v>
      </c>
      <c r="F234" s="278">
        <v>50890.93</v>
      </c>
      <c r="G234" s="278">
        <v>107201.25</v>
      </c>
      <c r="H234" s="278">
        <v>50890.93</v>
      </c>
      <c r="I234" s="277">
        <v>50890.93</v>
      </c>
      <c r="J234" s="277">
        <v>50890.93</v>
      </c>
      <c r="K234" s="277">
        <v>80029.49000000002</v>
      </c>
      <c r="L234" s="278">
        <v>50890.93</v>
      </c>
      <c r="M234" s="281">
        <v>50890.93</v>
      </c>
      <c r="N234" s="278">
        <v>50890.93</v>
      </c>
      <c r="O234" s="278">
        <v>84775.98000000001</v>
      </c>
      <c r="P234" s="280">
        <v>50890.93</v>
      </c>
      <c r="Q234" s="280">
        <v>50890.93</v>
      </c>
      <c r="R234" s="280">
        <f t="shared" si="6"/>
        <v>964749.50000000023</v>
      </c>
    </row>
    <row r="235" spans="1:18" x14ac:dyDescent="0.15">
      <c r="A235" s="37" t="s">
        <v>66</v>
      </c>
      <c r="B235" s="277">
        <v>33633.129999999997</v>
      </c>
      <c r="C235" s="277">
        <v>54226.810000000005</v>
      </c>
      <c r="D235" s="277">
        <v>33633.129999999997</v>
      </c>
      <c r="E235" s="278">
        <v>33633.129999999997</v>
      </c>
      <c r="F235" s="278">
        <v>33633.129999999997</v>
      </c>
      <c r="G235" s="278">
        <v>70847.859999999986</v>
      </c>
      <c r="H235" s="278">
        <v>33633.129999999997</v>
      </c>
      <c r="I235" s="277">
        <v>33633.129999999997</v>
      </c>
      <c r="J235" s="277">
        <v>33633.129999999997</v>
      </c>
      <c r="K235" s="277">
        <v>52890.410000000011</v>
      </c>
      <c r="L235" s="278">
        <v>33633.129999999997</v>
      </c>
      <c r="M235" s="281">
        <v>33633.129999999997</v>
      </c>
      <c r="N235" s="278">
        <v>33633.129999999997</v>
      </c>
      <c r="O235" s="278">
        <v>56027.310000000005</v>
      </c>
      <c r="P235" s="280">
        <v>33633.129999999997</v>
      </c>
      <c r="Q235" s="280">
        <v>33633.129999999997</v>
      </c>
      <c r="R235" s="280">
        <f t="shared" si="6"/>
        <v>637589.95000000007</v>
      </c>
    </row>
    <row r="236" spans="1:18" x14ac:dyDescent="0.15">
      <c r="A236" s="37" t="s">
        <v>67</v>
      </c>
      <c r="B236" s="277">
        <v>63702.91</v>
      </c>
      <c r="C236" s="277">
        <v>102708.42000000001</v>
      </c>
      <c r="D236" s="277">
        <v>63702.91</v>
      </c>
      <c r="E236" s="278">
        <v>63702.91</v>
      </c>
      <c r="F236" s="278">
        <v>63702.91</v>
      </c>
      <c r="G236" s="278">
        <v>134189.56</v>
      </c>
      <c r="H236" s="278">
        <v>63702.91</v>
      </c>
      <c r="I236" s="277">
        <v>63702.91</v>
      </c>
      <c r="J236" s="277">
        <v>63702.91</v>
      </c>
      <c r="K236" s="277">
        <v>100177.20999999999</v>
      </c>
      <c r="L236" s="278">
        <v>63702.91</v>
      </c>
      <c r="M236" s="281">
        <v>63702.91</v>
      </c>
      <c r="N236" s="278">
        <v>63702.91</v>
      </c>
      <c r="O236" s="278">
        <v>106118.65</v>
      </c>
      <c r="P236" s="280">
        <v>63702.91</v>
      </c>
      <c r="Q236" s="280">
        <v>63702.91</v>
      </c>
      <c r="R236" s="280">
        <f t="shared" si="6"/>
        <v>1207628.76</v>
      </c>
    </row>
    <row r="237" spans="1:18" x14ac:dyDescent="0.15">
      <c r="A237" s="37" t="s">
        <v>68</v>
      </c>
      <c r="B237" s="277">
        <v>71354.039999999994</v>
      </c>
      <c r="C237" s="277">
        <v>115044.36999999998</v>
      </c>
      <c r="D237" s="277">
        <v>71354.039999999994</v>
      </c>
      <c r="E237" s="278">
        <v>71354.039999999994</v>
      </c>
      <c r="F237" s="278">
        <v>71354.039999999994</v>
      </c>
      <c r="G237" s="278">
        <v>150306.60000000003</v>
      </c>
      <c r="H237" s="278">
        <v>71354.039999999994</v>
      </c>
      <c r="I237" s="277">
        <v>71354.039999999994</v>
      </c>
      <c r="J237" s="277">
        <v>71354.039999999994</v>
      </c>
      <c r="K237" s="277">
        <v>112209.14</v>
      </c>
      <c r="L237" s="278">
        <v>71354.039999999994</v>
      </c>
      <c r="M237" s="281">
        <v>71354.039999999994</v>
      </c>
      <c r="N237" s="278">
        <v>71354.039999999994</v>
      </c>
      <c r="O237" s="278">
        <v>118864.18999999999</v>
      </c>
      <c r="P237" s="280">
        <v>71354.039999999994</v>
      </c>
      <c r="Q237" s="280">
        <v>71354.039999999994</v>
      </c>
      <c r="R237" s="280">
        <f t="shared" si="6"/>
        <v>1352672.78</v>
      </c>
    </row>
    <row r="238" spans="1:18" x14ac:dyDescent="0.15">
      <c r="A238" s="37" t="s">
        <v>69</v>
      </c>
      <c r="B238" s="277">
        <v>69574.5</v>
      </c>
      <c r="C238" s="277">
        <v>112175.22</v>
      </c>
      <c r="D238" s="277">
        <v>69574.5</v>
      </c>
      <c r="E238" s="278">
        <v>69574.5</v>
      </c>
      <c r="F238" s="278">
        <v>69574.5</v>
      </c>
      <c r="G238" s="278">
        <v>146558.01999999999</v>
      </c>
      <c r="H238" s="278">
        <v>69574.5</v>
      </c>
      <c r="I238" s="277">
        <v>69574.5</v>
      </c>
      <c r="J238" s="277">
        <v>69574.5</v>
      </c>
      <c r="K238" s="277">
        <v>109410.70000000001</v>
      </c>
      <c r="L238" s="278">
        <v>69574.5</v>
      </c>
      <c r="M238" s="281">
        <v>69574.5</v>
      </c>
      <c r="N238" s="278">
        <v>69574.5</v>
      </c>
      <c r="O238" s="278">
        <v>115899.77000000002</v>
      </c>
      <c r="P238" s="280">
        <v>69574.5</v>
      </c>
      <c r="Q238" s="280">
        <v>69574.5</v>
      </c>
      <c r="R238" s="280">
        <f t="shared" si="6"/>
        <v>1318937.71</v>
      </c>
    </row>
    <row r="239" spans="1:18" x14ac:dyDescent="0.15">
      <c r="A239" s="37" t="s">
        <v>70</v>
      </c>
      <c r="B239" s="277">
        <v>41374.400000000001</v>
      </c>
      <c r="C239" s="277">
        <v>66708.080000000016</v>
      </c>
      <c r="D239" s="277">
        <v>41374.400000000001</v>
      </c>
      <c r="E239" s="278">
        <v>41374.400000000001</v>
      </c>
      <c r="F239" s="278">
        <v>41374.400000000001</v>
      </c>
      <c r="G239" s="278">
        <v>87154.770000000019</v>
      </c>
      <c r="H239" s="278">
        <v>41374.400000000001</v>
      </c>
      <c r="I239" s="277">
        <v>41374.400000000001</v>
      </c>
      <c r="J239" s="277">
        <v>41374.400000000001</v>
      </c>
      <c r="K239" s="277">
        <v>65064.080000000009</v>
      </c>
      <c r="L239" s="278">
        <v>41374.400000000001</v>
      </c>
      <c r="M239" s="281">
        <v>41374.400000000001</v>
      </c>
      <c r="N239" s="278">
        <v>41374.400000000001</v>
      </c>
      <c r="O239" s="278">
        <v>68922.99000000002</v>
      </c>
      <c r="P239" s="280">
        <v>41374.400000000001</v>
      </c>
      <c r="Q239" s="280">
        <v>41374.400000000001</v>
      </c>
      <c r="R239" s="280">
        <f t="shared" si="6"/>
        <v>784342.7200000002</v>
      </c>
    </row>
    <row r="240" spans="1:18" x14ac:dyDescent="0.15">
      <c r="A240" s="37" t="s">
        <v>71</v>
      </c>
      <c r="B240" s="277">
        <v>62812.13</v>
      </c>
      <c r="C240" s="277">
        <v>101272.22</v>
      </c>
      <c r="D240" s="277">
        <v>62812.13</v>
      </c>
      <c r="E240" s="278">
        <v>62812.13</v>
      </c>
      <c r="F240" s="278">
        <v>62812.13</v>
      </c>
      <c r="G240" s="278">
        <v>132313.14000000001</v>
      </c>
      <c r="H240" s="278">
        <v>62812.13</v>
      </c>
      <c r="I240" s="277">
        <v>62812.13</v>
      </c>
      <c r="J240" s="277">
        <v>62812.13</v>
      </c>
      <c r="K240" s="277">
        <v>98776.4</v>
      </c>
      <c r="L240" s="278">
        <v>62812.13</v>
      </c>
      <c r="M240" s="281">
        <v>62812.13</v>
      </c>
      <c r="N240" s="278">
        <v>62812.13</v>
      </c>
      <c r="O240" s="278">
        <v>104634.75999999998</v>
      </c>
      <c r="P240" s="280">
        <v>62812.13</v>
      </c>
      <c r="Q240" s="280">
        <v>62812.13</v>
      </c>
      <c r="R240" s="280">
        <f t="shared" si="6"/>
        <v>1190742.0799999998</v>
      </c>
    </row>
    <row r="241" spans="1:18" x14ac:dyDescent="0.15">
      <c r="A241" s="37" t="s">
        <v>72</v>
      </c>
      <c r="B241" s="277">
        <v>28608.48</v>
      </c>
      <c r="C241" s="277">
        <v>46125.55</v>
      </c>
      <c r="D241" s="277">
        <v>28608.48</v>
      </c>
      <c r="E241" s="278">
        <v>28608.48</v>
      </c>
      <c r="F241" s="278">
        <v>28608.48</v>
      </c>
      <c r="G241" s="278">
        <v>60263.490000000005</v>
      </c>
      <c r="H241" s="278">
        <v>28608.48</v>
      </c>
      <c r="I241" s="277">
        <v>28608.48</v>
      </c>
      <c r="J241" s="277">
        <v>28608.48</v>
      </c>
      <c r="K241" s="277">
        <v>44988.800000000003</v>
      </c>
      <c r="L241" s="278">
        <v>28608.48</v>
      </c>
      <c r="M241" s="281">
        <v>28608.48</v>
      </c>
      <c r="N241" s="278">
        <v>28608.48</v>
      </c>
      <c r="O241" s="278">
        <v>47657.06</v>
      </c>
      <c r="P241" s="280">
        <v>28608.48</v>
      </c>
      <c r="Q241" s="280">
        <v>28608.48</v>
      </c>
      <c r="R241" s="280">
        <f t="shared" si="6"/>
        <v>542336.65999999992</v>
      </c>
    </row>
    <row r="242" spans="1:18" x14ac:dyDescent="0.15">
      <c r="A242" s="37" t="s">
        <v>73</v>
      </c>
      <c r="B242" s="277">
        <v>141829.43</v>
      </c>
      <c r="C242" s="277">
        <v>228672.10000000003</v>
      </c>
      <c r="D242" s="277">
        <v>141829.43</v>
      </c>
      <c r="E242" s="278">
        <v>141829.43</v>
      </c>
      <c r="F242" s="278">
        <v>141829.43</v>
      </c>
      <c r="G242" s="278">
        <v>298762.33</v>
      </c>
      <c r="H242" s="278">
        <v>141829.43</v>
      </c>
      <c r="I242" s="277">
        <v>141829.43</v>
      </c>
      <c r="J242" s="277">
        <v>141829.43</v>
      </c>
      <c r="K242" s="277">
        <v>223036.53999999998</v>
      </c>
      <c r="L242" s="278">
        <v>141829.43</v>
      </c>
      <c r="M242" s="281">
        <v>141829.43</v>
      </c>
      <c r="N242" s="278">
        <v>141829.43</v>
      </c>
      <c r="O242" s="278">
        <v>236264.69</v>
      </c>
      <c r="P242" s="280">
        <v>141829.43</v>
      </c>
      <c r="Q242" s="280">
        <v>141829.43</v>
      </c>
      <c r="R242" s="280">
        <f t="shared" si="6"/>
        <v>2688688.8200000003</v>
      </c>
    </row>
    <row r="243" spans="1:18" x14ac:dyDescent="0.15">
      <c r="A243" s="37" t="s">
        <v>74</v>
      </c>
      <c r="B243" s="277">
        <v>231512.62</v>
      </c>
      <c r="C243" s="277">
        <v>373268.61</v>
      </c>
      <c r="D243" s="277">
        <v>231512.62</v>
      </c>
      <c r="E243" s="278">
        <v>231512.62</v>
      </c>
      <c r="F243" s="278">
        <v>231512.62</v>
      </c>
      <c r="G243" s="278">
        <v>487679.1</v>
      </c>
      <c r="H243" s="278">
        <v>231512.62</v>
      </c>
      <c r="I243" s="277">
        <v>231512.62</v>
      </c>
      <c r="J243" s="277">
        <v>231512.62</v>
      </c>
      <c r="K243" s="277">
        <v>364069.52</v>
      </c>
      <c r="L243" s="278">
        <v>231512.62</v>
      </c>
      <c r="M243" s="283">
        <v>231512.62</v>
      </c>
      <c r="N243" s="278">
        <v>231512.62</v>
      </c>
      <c r="O243" s="278">
        <v>385662.25</v>
      </c>
      <c r="P243" s="280">
        <v>231512.62</v>
      </c>
      <c r="Q243" s="280">
        <v>231512.62</v>
      </c>
      <c r="R243" s="280">
        <f t="shared" si="6"/>
        <v>4388830.9200000009</v>
      </c>
    </row>
    <row r="244" spans="1:18" x14ac:dyDescent="0.15">
      <c r="A244" s="37" t="s">
        <v>75</v>
      </c>
      <c r="B244" s="277">
        <v>128965.39</v>
      </c>
      <c r="C244" s="277">
        <v>207931.36</v>
      </c>
      <c r="D244" s="277">
        <v>128965.39</v>
      </c>
      <c r="E244" s="278">
        <v>128965.39</v>
      </c>
      <c r="F244" s="278">
        <v>128965.39</v>
      </c>
      <c r="G244" s="278">
        <v>271664.34999999998</v>
      </c>
      <c r="H244" s="278">
        <v>128965.39</v>
      </c>
      <c r="I244" s="277">
        <v>128965.39</v>
      </c>
      <c r="J244" s="277">
        <v>128965.39</v>
      </c>
      <c r="K244" s="277">
        <v>202806.95</v>
      </c>
      <c r="L244" s="278">
        <v>128965.39</v>
      </c>
      <c r="M244" s="281">
        <v>128965.39</v>
      </c>
      <c r="N244" s="278">
        <v>128965.39</v>
      </c>
      <c r="O244" s="278">
        <v>214835.3</v>
      </c>
      <c r="P244" s="280">
        <v>128965.39</v>
      </c>
      <c r="Q244" s="280">
        <v>128965.39</v>
      </c>
      <c r="R244" s="280">
        <f t="shared" si="6"/>
        <v>2444822.6399999997</v>
      </c>
    </row>
    <row r="245" spans="1:18" x14ac:dyDescent="0.15">
      <c r="A245" s="37" t="s">
        <v>76</v>
      </c>
      <c r="B245" s="277">
        <v>50555.27</v>
      </c>
      <c r="C245" s="277">
        <v>81510.44</v>
      </c>
      <c r="D245" s="277">
        <v>50555.27</v>
      </c>
      <c r="E245" s="278">
        <v>50555.27</v>
      </c>
      <c r="F245" s="278">
        <v>50555.27</v>
      </c>
      <c r="G245" s="278">
        <v>106494.19</v>
      </c>
      <c r="H245" s="278">
        <v>50555.27</v>
      </c>
      <c r="I245" s="277">
        <v>50555.27</v>
      </c>
      <c r="J245" s="277">
        <v>50555.27</v>
      </c>
      <c r="K245" s="277">
        <v>79501.640000000014</v>
      </c>
      <c r="L245" s="278">
        <v>50555.27</v>
      </c>
      <c r="M245" s="281">
        <v>50555.27</v>
      </c>
      <c r="N245" s="278">
        <v>50555.27</v>
      </c>
      <c r="O245" s="278">
        <v>84216.830000000016</v>
      </c>
      <c r="P245" s="280">
        <v>50555.27</v>
      </c>
      <c r="Q245" s="280">
        <v>50555.27</v>
      </c>
      <c r="R245" s="280">
        <f t="shared" si="6"/>
        <v>958386.34000000008</v>
      </c>
    </row>
    <row r="246" spans="1:18" x14ac:dyDescent="0.15">
      <c r="A246" s="37" t="s">
        <v>77</v>
      </c>
      <c r="B246" s="277">
        <v>198041.33</v>
      </c>
      <c r="C246" s="277">
        <v>319302.73</v>
      </c>
      <c r="D246" s="277">
        <v>198041.33</v>
      </c>
      <c r="E246" s="278">
        <v>198041.33</v>
      </c>
      <c r="F246" s="278">
        <v>198041.33</v>
      </c>
      <c r="G246" s="278">
        <v>417172.14</v>
      </c>
      <c r="H246" s="278">
        <v>198041.33</v>
      </c>
      <c r="I246" s="277">
        <v>198041.33</v>
      </c>
      <c r="J246" s="277">
        <v>198041.33</v>
      </c>
      <c r="K246" s="277">
        <v>311433.61</v>
      </c>
      <c r="L246" s="278">
        <v>198041.33</v>
      </c>
      <c r="M246" s="283">
        <v>198041.33</v>
      </c>
      <c r="N246" s="278">
        <v>198041.33</v>
      </c>
      <c r="O246" s="278">
        <v>329904.53000000003</v>
      </c>
      <c r="P246" s="280">
        <v>198041.33</v>
      </c>
      <c r="Q246" s="280">
        <v>198041.33</v>
      </c>
      <c r="R246" s="280">
        <f t="shared" si="6"/>
        <v>3754308.9700000007</v>
      </c>
    </row>
    <row r="247" spans="1:18" x14ac:dyDescent="0.15">
      <c r="A247" s="37" t="s">
        <v>78</v>
      </c>
      <c r="B247" s="277">
        <v>82006.17</v>
      </c>
      <c r="C247" s="277">
        <v>132218.84000000003</v>
      </c>
      <c r="D247" s="277">
        <v>82006.17</v>
      </c>
      <c r="E247" s="278">
        <v>82006.17</v>
      </c>
      <c r="F247" s="278">
        <v>82006.17</v>
      </c>
      <c r="G247" s="278">
        <v>172745.21000000002</v>
      </c>
      <c r="H247" s="278">
        <v>82006.17</v>
      </c>
      <c r="I247" s="277">
        <v>82006.17</v>
      </c>
      <c r="J247" s="277">
        <v>82006.17</v>
      </c>
      <c r="K247" s="277">
        <v>128960.35000000002</v>
      </c>
      <c r="L247" s="278">
        <v>82006.17</v>
      </c>
      <c r="M247" s="281">
        <v>82006.17</v>
      </c>
      <c r="N247" s="278">
        <v>82006.17</v>
      </c>
      <c r="O247" s="278">
        <v>136608.90000000002</v>
      </c>
      <c r="P247" s="280">
        <v>82006.17</v>
      </c>
      <c r="Q247" s="280">
        <v>82006.17</v>
      </c>
      <c r="R247" s="280">
        <f t="shared" si="6"/>
        <v>1554607.3399999999</v>
      </c>
    </row>
    <row r="248" spans="1:18" x14ac:dyDescent="0.15">
      <c r="A248" s="37" t="s">
        <v>79</v>
      </c>
      <c r="B248" s="277">
        <v>117879.1</v>
      </c>
      <c r="C248" s="277">
        <v>190056.87999999998</v>
      </c>
      <c r="D248" s="277">
        <v>117879.1</v>
      </c>
      <c r="E248" s="278">
        <v>117879.1</v>
      </c>
      <c r="F248" s="278">
        <v>117879.1</v>
      </c>
      <c r="G248" s="278">
        <v>248311.18000000002</v>
      </c>
      <c r="H248" s="278">
        <v>117879.1</v>
      </c>
      <c r="I248" s="277">
        <v>117879.1</v>
      </c>
      <c r="J248" s="277">
        <v>117879.1</v>
      </c>
      <c r="K248" s="277">
        <v>185372.98999999996</v>
      </c>
      <c r="L248" s="278">
        <v>117879.1</v>
      </c>
      <c r="M248" s="281">
        <v>117879.1</v>
      </c>
      <c r="N248" s="278">
        <v>117879.1</v>
      </c>
      <c r="O248" s="278">
        <v>196367.34</v>
      </c>
      <c r="P248" s="280">
        <v>117879.1</v>
      </c>
      <c r="Q248" s="280">
        <v>117879.1</v>
      </c>
      <c r="R248" s="280">
        <f t="shared" si="6"/>
        <v>2234657.5900000003</v>
      </c>
    </row>
    <row r="249" spans="1:18" ht="9.75" thickBot="1" x14ac:dyDescent="0.2">
      <c r="A249" s="285" t="s">
        <v>19</v>
      </c>
      <c r="B249" s="286">
        <f t="shared" ref="B249:R249" si="7">SUM(B191:B248)</f>
        <v>10702434</v>
      </c>
      <c r="C249" s="286">
        <f t="shared" si="7"/>
        <v>17255572.199999999</v>
      </c>
      <c r="D249" s="286">
        <f t="shared" si="7"/>
        <v>10702434</v>
      </c>
      <c r="E249" s="286">
        <f t="shared" si="7"/>
        <v>10702434</v>
      </c>
      <c r="F249" s="286">
        <f t="shared" si="7"/>
        <v>10702434</v>
      </c>
      <c r="G249" s="286">
        <f t="shared" si="7"/>
        <v>22544574.200000003</v>
      </c>
      <c r="H249" s="286">
        <f t="shared" si="7"/>
        <v>10702434</v>
      </c>
      <c r="I249" s="286">
        <f t="shared" si="7"/>
        <v>10702434</v>
      </c>
      <c r="J249" s="286">
        <f t="shared" si="7"/>
        <v>10702434</v>
      </c>
      <c r="K249" s="286">
        <f t="shared" si="7"/>
        <v>16830313.999999996</v>
      </c>
      <c r="L249" s="286">
        <f t="shared" si="7"/>
        <v>10702434</v>
      </c>
      <c r="M249" s="286">
        <f t="shared" si="7"/>
        <v>10702434</v>
      </c>
      <c r="N249" s="286">
        <f t="shared" si="7"/>
        <v>10702434</v>
      </c>
      <c r="O249" s="286">
        <f t="shared" si="7"/>
        <v>17828508.799999997</v>
      </c>
      <c r="P249" s="286">
        <f t="shared" si="7"/>
        <v>10702434</v>
      </c>
      <c r="Q249" s="286">
        <f t="shared" si="7"/>
        <v>10702434</v>
      </c>
      <c r="R249" s="286">
        <f t="shared" si="7"/>
        <v>202888177.19999996</v>
      </c>
    </row>
    <row r="250" spans="1:18" ht="9.75" thickTop="1" x14ac:dyDescent="0.15">
      <c r="A250" s="293"/>
      <c r="B250" s="294"/>
      <c r="C250" s="294"/>
      <c r="D250" s="293"/>
      <c r="E250" s="293"/>
      <c r="F250" s="293"/>
      <c r="G250" s="293"/>
      <c r="H250" s="293"/>
      <c r="I250" s="293"/>
      <c r="J250" s="293"/>
      <c r="K250" s="293"/>
      <c r="L250" s="293"/>
      <c r="M250" s="293"/>
      <c r="N250" s="293"/>
      <c r="O250" s="293"/>
      <c r="P250" s="293"/>
      <c r="Q250" s="293"/>
      <c r="R250" s="293"/>
    </row>
    <row r="251" spans="1:18" x14ac:dyDescent="0.15">
      <c r="A251" s="275" t="s">
        <v>222</v>
      </c>
      <c r="B251" s="275"/>
      <c r="C251" s="275"/>
      <c r="D251" s="275"/>
      <c r="E251" s="275"/>
      <c r="F251" s="275"/>
      <c r="G251" s="275"/>
      <c r="H251" s="275"/>
      <c r="I251" s="275"/>
      <c r="J251" s="275"/>
      <c r="K251" s="275"/>
      <c r="L251" s="275"/>
      <c r="M251" s="275"/>
      <c r="N251" s="275"/>
      <c r="O251" s="293"/>
      <c r="P251" s="293"/>
      <c r="Q251" s="293"/>
      <c r="R251" s="293"/>
    </row>
    <row r="252" spans="1:18" ht="9.75" thickBot="1" x14ac:dyDescent="0.2">
      <c r="A252" s="276" t="s">
        <v>221</v>
      </c>
      <c r="B252" s="276" t="s">
        <v>7</v>
      </c>
      <c r="C252" s="276" t="s">
        <v>8</v>
      </c>
      <c r="D252" s="276" t="s">
        <v>9</v>
      </c>
      <c r="E252" s="276" t="s">
        <v>10</v>
      </c>
      <c r="F252" s="276" t="s">
        <v>11</v>
      </c>
      <c r="G252" s="276" t="s">
        <v>12</v>
      </c>
      <c r="H252" s="276" t="s">
        <v>13</v>
      </c>
      <c r="I252" s="276" t="s">
        <v>14</v>
      </c>
      <c r="J252" s="276" t="s">
        <v>15</v>
      </c>
      <c r="K252" s="276" t="s">
        <v>16</v>
      </c>
      <c r="L252" s="276" t="s">
        <v>17</v>
      </c>
      <c r="M252" s="276" t="s">
        <v>18</v>
      </c>
      <c r="N252" s="276" t="s">
        <v>19</v>
      </c>
      <c r="O252" s="293"/>
      <c r="P252" s="293"/>
      <c r="Q252" s="293"/>
      <c r="R252" s="293"/>
    </row>
    <row r="253" spans="1:18" ht="9.75" thickTop="1" x14ac:dyDescent="0.15">
      <c r="A253" s="37" t="s">
        <v>24</v>
      </c>
      <c r="B253" s="277">
        <v>39261.67</v>
      </c>
      <c r="C253" s="277">
        <v>57303.53</v>
      </c>
      <c r="D253" s="278">
        <v>44691.65</v>
      </c>
      <c r="E253" s="278">
        <v>41994.71</v>
      </c>
      <c r="F253" s="278">
        <v>27364.77</v>
      </c>
      <c r="G253" s="277">
        <v>33759.11</v>
      </c>
      <c r="H253" s="277">
        <v>43387.199999999997</v>
      </c>
      <c r="I253" s="278">
        <v>53760.18</v>
      </c>
      <c r="J253" s="279">
        <v>31414.45</v>
      </c>
      <c r="K253" s="278">
        <v>29605.84</v>
      </c>
      <c r="L253" s="280">
        <v>47846.01</v>
      </c>
      <c r="M253" s="280">
        <v>47843.65</v>
      </c>
      <c r="N253" s="280">
        <f>SUM(B253:M253)</f>
        <v>498232.77000000008</v>
      </c>
      <c r="O253" s="293"/>
      <c r="P253" s="293"/>
      <c r="Q253" s="293"/>
      <c r="R253" s="293"/>
    </row>
    <row r="254" spans="1:18" x14ac:dyDescent="0.15">
      <c r="A254" s="37" t="s">
        <v>25</v>
      </c>
      <c r="B254" s="277">
        <v>18097.919999999998</v>
      </c>
      <c r="C254" s="277">
        <v>26414.44</v>
      </c>
      <c r="D254" s="278">
        <v>20600.91</v>
      </c>
      <c r="E254" s="278">
        <v>19357.740000000002</v>
      </c>
      <c r="F254" s="278">
        <v>12613.97</v>
      </c>
      <c r="G254" s="277">
        <v>15561.48</v>
      </c>
      <c r="H254" s="277">
        <v>19999.61</v>
      </c>
      <c r="I254" s="278">
        <v>24781.1</v>
      </c>
      <c r="J254" s="281">
        <v>14480.7</v>
      </c>
      <c r="K254" s="278">
        <v>13647.01</v>
      </c>
      <c r="L254" s="282">
        <v>22054.93</v>
      </c>
      <c r="M254" s="282">
        <v>22053.84</v>
      </c>
      <c r="N254" s="280">
        <f t="shared" ref="N254:N310" si="8">SUM(B254:M254)</f>
        <v>229663.65000000002</v>
      </c>
      <c r="O254" s="293"/>
      <c r="P254" s="293"/>
      <c r="Q254" s="293"/>
      <c r="R254" s="293"/>
    </row>
    <row r="255" spans="1:18" x14ac:dyDescent="0.15">
      <c r="A255" s="37" t="s">
        <v>26</v>
      </c>
      <c r="B255" s="277">
        <v>118054.59</v>
      </c>
      <c r="C255" s="277">
        <v>172304.06</v>
      </c>
      <c r="D255" s="278">
        <v>134381.81</v>
      </c>
      <c r="E255" s="278">
        <v>126272.49</v>
      </c>
      <c r="F255" s="278">
        <v>82282.22</v>
      </c>
      <c r="G255" s="277">
        <v>101509.11</v>
      </c>
      <c r="H255" s="277">
        <v>130459.51</v>
      </c>
      <c r="I255" s="278">
        <v>161649.66</v>
      </c>
      <c r="J255" s="281">
        <v>94459.05</v>
      </c>
      <c r="K255" s="278">
        <v>89020.82</v>
      </c>
      <c r="L255" s="282">
        <v>143866.54</v>
      </c>
      <c r="M255" s="282">
        <v>143859.44</v>
      </c>
      <c r="N255" s="280">
        <f t="shared" si="8"/>
        <v>1498119.3</v>
      </c>
      <c r="O255" s="293"/>
      <c r="P255" s="293"/>
      <c r="Q255" s="293"/>
      <c r="R255" s="293"/>
    </row>
    <row r="256" spans="1:18" x14ac:dyDescent="0.15">
      <c r="A256" s="37" t="s">
        <v>27</v>
      </c>
      <c r="B256" s="277">
        <v>11803.53</v>
      </c>
      <c r="C256" s="277">
        <v>17227.599999999999</v>
      </c>
      <c r="D256" s="278">
        <v>13435.99</v>
      </c>
      <c r="E256" s="278">
        <v>12625.19</v>
      </c>
      <c r="F256" s="278">
        <v>8226.8799999999992</v>
      </c>
      <c r="G256" s="277">
        <v>10149.26</v>
      </c>
      <c r="H256" s="277">
        <v>13043.82</v>
      </c>
      <c r="I256" s="278">
        <v>16162.33</v>
      </c>
      <c r="J256" s="281">
        <v>9444.36</v>
      </c>
      <c r="K256" s="278">
        <v>8900.6299999999992</v>
      </c>
      <c r="L256" s="282">
        <v>14384.31</v>
      </c>
      <c r="M256" s="282">
        <v>14383.6</v>
      </c>
      <c r="N256" s="280">
        <f t="shared" si="8"/>
        <v>149787.5</v>
      </c>
      <c r="O256" s="293"/>
      <c r="P256" s="293"/>
      <c r="Q256" s="293"/>
      <c r="R256" s="293"/>
    </row>
    <row r="257" spans="1:18" x14ac:dyDescent="0.15">
      <c r="A257" s="37" t="s">
        <v>28</v>
      </c>
      <c r="B257" s="277">
        <v>71737.06</v>
      </c>
      <c r="C257" s="277">
        <v>104702.3</v>
      </c>
      <c r="D257" s="278">
        <v>81658.460000000006</v>
      </c>
      <c r="E257" s="278">
        <v>76730.75</v>
      </c>
      <c r="F257" s="278">
        <v>49999.62</v>
      </c>
      <c r="G257" s="277">
        <v>61683.040000000001</v>
      </c>
      <c r="H257" s="277">
        <v>79275.039999999994</v>
      </c>
      <c r="I257" s="278">
        <v>98228.04</v>
      </c>
      <c r="J257" s="283">
        <v>57399</v>
      </c>
      <c r="K257" s="278">
        <v>54094.400000000001</v>
      </c>
      <c r="L257" s="280">
        <v>87421.95</v>
      </c>
      <c r="M257" s="280">
        <v>87417.64</v>
      </c>
      <c r="N257" s="280">
        <f t="shared" si="8"/>
        <v>910347.3</v>
      </c>
      <c r="O257" s="293"/>
      <c r="P257" s="293"/>
      <c r="Q257" s="293"/>
      <c r="R257" s="293"/>
    </row>
    <row r="258" spans="1:18" x14ac:dyDescent="0.15">
      <c r="A258" s="37" t="s">
        <v>29</v>
      </c>
      <c r="B258" s="277">
        <v>37789.93</v>
      </c>
      <c r="C258" s="277">
        <v>55155.49</v>
      </c>
      <c r="D258" s="278">
        <v>43016.37</v>
      </c>
      <c r="E258" s="278">
        <v>40420.53</v>
      </c>
      <c r="F258" s="278">
        <v>26339</v>
      </c>
      <c r="G258" s="277">
        <v>32493.63</v>
      </c>
      <c r="H258" s="277">
        <v>41760.82</v>
      </c>
      <c r="I258" s="278">
        <v>51744.959999999999</v>
      </c>
      <c r="J258" s="281">
        <v>30236.87</v>
      </c>
      <c r="K258" s="278">
        <v>28496.06</v>
      </c>
      <c r="L258" s="280">
        <v>46052.480000000003</v>
      </c>
      <c r="M258" s="280">
        <v>46050.21</v>
      </c>
      <c r="N258" s="280">
        <f t="shared" si="8"/>
        <v>479556.35000000003</v>
      </c>
      <c r="O258" s="293"/>
      <c r="P258" s="293"/>
      <c r="Q258" s="293"/>
      <c r="R258" s="293"/>
    </row>
    <row r="259" spans="1:18" x14ac:dyDescent="0.15">
      <c r="A259" s="37" t="s">
        <v>30</v>
      </c>
      <c r="B259" s="277">
        <v>20962.87</v>
      </c>
      <c r="C259" s="277">
        <v>30595.91</v>
      </c>
      <c r="D259" s="278">
        <v>23862.09</v>
      </c>
      <c r="E259" s="278">
        <v>22422.12</v>
      </c>
      <c r="F259" s="278">
        <v>14610.8</v>
      </c>
      <c r="G259" s="277">
        <v>18024.900000000001</v>
      </c>
      <c r="H259" s="277">
        <v>23165.61</v>
      </c>
      <c r="I259" s="278">
        <v>28704.02</v>
      </c>
      <c r="J259" s="281">
        <v>16773.03</v>
      </c>
      <c r="K259" s="278">
        <v>15807.37</v>
      </c>
      <c r="L259" s="280">
        <v>25546.28</v>
      </c>
      <c r="M259" s="280">
        <v>25545.02</v>
      </c>
      <c r="N259" s="280">
        <f t="shared" si="8"/>
        <v>266020.01999999996</v>
      </c>
      <c r="O259" s="293"/>
      <c r="P259" s="293"/>
      <c r="Q259" s="293"/>
      <c r="R259" s="293"/>
    </row>
    <row r="260" spans="1:18" x14ac:dyDescent="0.15">
      <c r="A260" s="37" t="s">
        <v>31</v>
      </c>
      <c r="B260" s="277">
        <v>40218.01</v>
      </c>
      <c r="C260" s="277">
        <v>58699.35</v>
      </c>
      <c r="D260" s="278">
        <v>45780.26</v>
      </c>
      <c r="E260" s="278">
        <v>43017.63</v>
      </c>
      <c r="F260" s="278">
        <v>28031.33</v>
      </c>
      <c r="G260" s="277">
        <v>34581.42</v>
      </c>
      <c r="H260" s="277">
        <v>44444.04</v>
      </c>
      <c r="I260" s="278">
        <v>55069.68</v>
      </c>
      <c r="J260" s="281">
        <v>32179.65</v>
      </c>
      <c r="K260" s="278">
        <v>30326.99</v>
      </c>
      <c r="L260" s="280">
        <v>49011.45</v>
      </c>
      <c r="M260" s="280">
        <v>49009.03</v>
      </c>
      <c r="N260" s="280">
        <f t="shared" si="8"/>
        <v>510368.83999999997</v>
      </c>
      <c r="O260" s="293"/>
      <c r="P260" s="293"/>
      <c r="Q260" s="293"/>
      <c r="R260" s="293"/>
    </row>
    <row r="261" spans="1:18" x14ac:dyDescent="0.15">
      <c r="A261" s="37" t="s">
        <v>32</v>
      </c>
      <c r="B261" s="277">
        <v>45018.81</v>
      </c>
      <c r="C261" s="277">
        <v>65706.240000000005</v>
      </c>
      <c r="D261" s="278">
        <v>51245.01</v>
      </c>
      <c r="E261" s="278">
        <v>48152.61</v>
      </c>
      <c r="F261" s="278">
        <v>31377.41</v>
      </c>
      <c r="G261" s="277">
        <v>38709.370000000003</v>
      </c>
      <c r="H261" s="277">
        <v>49749.29</v>
      </c>
      <c r="I261" s="278">
        <v>61643.3</v>
      </c>
      <c r="J261" s="283">
        <v>36020.910000000003</v>
      </c>
      <c r="K261" s="278">
        <v>33947.1</v>
      </c>
      <c r="L261" s="280">
        <v>54861.91</v>
      </c>
      <c r="M261" s="280">
        <v>54859.199999999997</v>
      </c>
      <c r="N261" s="280">
        <f t="shared" si="8"/>
        <v>571291.15999999992</v>
      </c>
      <c r="O261" s="293"/>
      <c r="P261" s="293"/>
      <c r="Q261" s="293"/>
      <c r="R261" s="293"/>
    </row>
    <row r="262" spans="1:18" x14ac:dyDescent="0.15">
      <c r="A262" s="37" t="s">
        <v>33</v>
      </c>
      <c r="B262" s="277">
        <v>12881.26</v>
      </c>
      <c r="C262" s="277">
        <v>18800.57</v>
      </c>
      <c r="D262" s="278">
        <v>14662.77</v>
      </c>
      <c r="E262" s="278">
        <v>13777.94</v>
      </c>
      <c r="F262" s="278">
        <v>8978.0400000000009</v>
      </c>
      <c r="G262" s="277">
        <v>11075.94</v>
      </c>
      <c r="H262" s="277">
        <v>14234.8</v>
      </c>
      <c r="I262" s="278">
        <v>17638.04</v>
      </c>
      <c r="J262" s="281">
        <v>10306.69</v>
      </c>
      <c r="K262" s="278">
        <v>9713.31</v>
      </c>
      <c r="L262" s="280">
        <v>15697.68</v>
      </c>
      <c r="M262" s="280">
        <v>15696.9</v>
      </c>
      <c r="N262" s="280">
        <f t="shared" si="8"/>
        <v>163463.94</v>
      </c>
      <c r="O262" s="293"/>
      <c r="P262" s="293"/>
      <c r="Q262" s="293"/>
      <c r="R262" s="293"/>
    </row>
    <row r="263" spans="1:18" x14ac:dyDescent="0.15">
      <c r="A263" s="37" t="s">
        <v>34</v>
      </c>
      <c r="B263" s="277">
        <v>63344.25</v>
      </c>
      <c r="C263" s="277">
        <v>92452.75</v>
      </c>
      <c r="D263" s="278">
        <v>72104.91</v>
      </c>
      <c r="E263" s="278">
        <v>67753.710000000006</v>
      </c>
      <c r="F263" s="278">
        <v>44149.96</v>
      </c>
      <c r="G263" s="277">
        <v>54466.49</v>
      </c>
      <c r="H263" s="277">
        <v>70000.33</v>
      </c>
      <c r="I263" s="278">
        <v>86735.95</v>
      </c>
      <c r="J263" s="281">
        <v>50683.65</v>
      </c>
      <c r="K263" s="278">
        <v>47765.67</v>
      </c>
      <c r="L263" s="280">
        <v>77194.100000000006</v>
      </c>
      <c r="M263" s="280">
        <v>77190.3</v>
      </c>
      <c r="N263" s="280">
        <f t="shared" si="8"/>
        <v>803842.07000000007</v>
      </c>
      <c r="O263" s="293"/>
      <c r="P263" s="293"/>
      <c r="Q263" s="293"/>
      <c r="R263" s="293"/>
    </row>
    <row r="264" spans="1:18" x14ac:dyDescent="0.15">
      <c r="A264" s="37" t="s">
        <v>35</v>
      </c>
      <c r="B264" s="277">
        <v>97354.77</v>
      </c>
      <c r="C264" s="277">
        <v>142092.07999999999</v>
      </c>
      <c r="D264" s="278">
        <v>110819.17</v>
      </c>
      <c r="E264" s="278">
        <v>104131.74</v>
      </c>
      <c r="F264" s="278">
        <v>67854.77</v>
      </c>
      <c r="G264" s="277">
        <v>83710.399999999994</v>
      </c>
      <c r="H264" s="277">
        <v>107584.6</v>
      </c>
      <c r="I264" s="278">
        <v>133305.84</v>
      </c>
      <c r="J264" s="284">
        <v>77896.5</v>
      </c>
      <c r="K264" s="278">
        <v>73411.81</v>
      </c>
      <c r="L264" s="280">
        <v>118640.83</v>
      </c>
      <c r="M264" s="280">
        <v>118634.98</v>
      </c>
      <c r="N264" s="280">
        <f t="shared" si="8"/>
        <v>1235437.49</v>
      </c>
      <c r="O264" s="293"/>
      <c r="P264" s="293"/>
      <c r="Q264" s="293"/>
      <c r="R264" s="293"/>
    </row>
    <row r="265" spans="1:18" x14ac:dyDescent="0.15">
      <c r="A265" s="37" t="s">
        <v>36</v>
      </c>
      <c r="B265" s="277">
        <v>360566.47</v>
      </c>
      <c r="C265" s="277">
        <v>526257.11</v>
      </c>
      <c r="D265" s="278">
        <v>410433.66</v>
      </c>
      <c r="E265" s="278">
        <v>385665.87</v>
      </c>
      <c r="F265" s="278">
        <v>251309.24</v>
      </c>
      <c r="G265" s="277">
        <v>310032.71000000002</v>
      </c>
      <c r="H265" s="277">
        <v>398454.03</v>
      </c>
      <c r="I265" s="278">
        <v>493716.07</v>
      </c>
      <c r="J265" s="281">
        <v>288500.15999999997</v>
      </c>
      <c r="K265" s="278">
        <v>271890.5</v>
      </c>
      <c r="L265" s="280">
        <v>439402.25</v>
      </c>
      <c r="M265" s="280">
        <v>439380.57</v>
      </c>
      <c r="N265" s="280">
        <f t="shared" si="8"/>
        <v>4575608.6399999997</v>
      </c>
      <c r="O265" s="293"/>
      <c r="P265" s="293"/>
      <c r="Q265" s="293"/>
      <c r="R265" s="293"/>
    </row>
    <row r="266" spans="1:18" x14ac:dyDescent="0.15">
      <c r="A266" s="37" t="s">
        <v>37</v>
      </c>
      <c r="B266" s="277">
        <v>34453.18</v>
      </c>
      <c r="C266" s="277">
        <v>50285.41</v>
      </c>
      <c r="D266" s="278">
        <v>39218.14</v>
      </c>
      <c r="E266" s="278">
        <v>36851.5</v>
      </c>
      <c r="F266" s="278">
        <v>24013.33</v>
      </c>
      <c r="G266" s="277">
        <v>29624.53</v>
      </c>
      <c r="H266" s="277">
        <v>38073.449999999997</v>
      </c>
      <c r="I266" s="278">
        <v>47176.02</v>
      </c>
      <c r="J266" s="281">
        <v>27567.040000000001</v>
      </c>
      <c r="K266" s="278">
        <v>25979.93</v>
      </c>
      <c r="L266" s="280">
        <v>41986.17</v>
      </c>
      <c r="M266" s="280">
        <v>41984.1</v>
      </c>
      <c r="N266" s="280">
        <f t="shared" si="8"/>
        <v>437212.79999999993</v>
      </c>
      <c r="O266" s="293"/>
      <c r="P266" s="293"/>
      <c r="Q266" s="293"/>
      <c r="R266" s="293"/>
    </row>
    <row r="267" spans="1:18" x14ac:dyDescent="0.15">
      <c r="A267" s="37" t="s">
        <v>38</v>
      </c>
      <c r="B267" s="277">
        <v>44643.72</v>
      </c>
      <c r="C267" s="277">
        <v>65158.79</v>
      </c>
      <c r="D267" s="278">
        <v>50818.05</v>
      </c>
      <c r="E267" s="278">
        <v>47751.41</v>
      </c>
      <c r="F267" s="278">
        <v>31115.98</v>
      </c>
      <c r="G267" s="277">
        <v>38386.85</v>
      </c>
      <c r="H267" s="277">
        <v>49334.78</v>
      </c>
      <c r="I267" s="278">
        <v>61129.7</v>
      </c>
      <c r="J267" s="281">
        <v>35720.79</v>
      </c>
      <c r="K267" s="278">
        <v>33664.26</v>
      </c>
      <c r="L267" s="280">
        <v>54404.81</v>
      </c>
      <c r="M267" s="280">
        <v>54402.12</v>
      </c>
      <c r="N267" s="280">
        <f t="shared" si="8"/>
        <v>566531.26</v>
      </c>
      <c r="O267" s="293"/>
      <c r="P267" s="293"/>
      <c r="Q267" s="293"/>
      <c r="R267" s="293"/>
    </row>
    <row r="268" spans="1:18" x14ac:dyDescent="0.15">
      <c r="A268" s="37" t="s">
        <v>104</v>
      </c>
      <c r="B268" s="277">
        <v>84710.21</v>
      </c>
      <c r="C268" s="277">
        <v>123636.99</v>
      </c>
      <c r="D268" s="278">
        <v>96425.84</v>
      </c>
      <c r="E268" s="278">
        <v>90606.98</v>
      </c>
      <c r="F268" s="278">
        <v>59041.71</v>
      </c>
      <c r="G268" s="277">
        <v>72837.990000000005</v>
      </c>
      <c r="H268" s="277">
        <v>93611.38</v>
      </c>
      <c r="I268" s="278">
        <v>115991.91</v>
      </c>
      <c r="J268" s="284">
        <v>67779.210000000006</v>
      </c>
      <c r="K268" s="278">
        <v>63876.99</v>
      </c>
      <c r="L268" s="280">
        <v>103231.61</v>
      </c>
      <c r="M268" s="280">
        <v>103226.52</v>
      </c>
      <c r="N268" s="280">
        <f t="shared" si="8"/>
        <v>1074977.3400000001</v>
      </c>
      <c r="O268" s="293"/>
      <c r="P268" s="293"/>
      <c r="Q268" s="293"/>
      <c r="R268" s="293"/>
    </row>
    <row r="269" spans="1:18" x14ac:dyDescent="0.15">
      <c r="A269" s="37" t="s">
        <v>39</v>
      </c>
      <c r="B269" s="277">
        <v>54648</v>
      </c>
      <c r="C269" s="277">
        <v>79760.320000000007</v>
      </c>
      <c r="D269" s="278">
        <v>62205.95</v>
      </c>
      <c r="E269" s="278">
        <v>58452.1</v>
      </c>
      <c r="F269" s="278">
        <v>38088.81</v>
      </c>
      <c r="G269" s="277">
        <v>46989.03</v>
      </c>
      <c r="H269" s="277">
        <v>60390.29</v>
      </c>
      <c r="I269" s="278">
        <v>74828.350000000006</v>
      </c>
      <c r="J269" s="281">
        <v>43725.52</v>
      </c>
      <c r="K269" s="278">
        <v>41208.14</v>
      </c>
      <c r="L269" s="280">
        <v>66596.47</v>
      </c>
      <c r="M269" s="280">
        <v>66593.179999999993</v>
      </c>
      <c r="N269" s="280">
        <f t="shared" si="8"/>
        <v>693486.16000000015</v>
      </c>
      <c r="O269" s="293"/>
      <c r="P269" s="293"/>
      <c r="Q269" s="293"/>
      <c r="R269" s="293"/>
    </row>
    <row r="270" spans="1:18" x14ac:dyDescent="0.15">
      <c r="A270" s="37" t="s">
        <v>40</v>
      </c>
      <c r="B270" s="277">
        <v>33894.57</v>
      </c>
      <c r="C270" s="277">
        <v>49470.1</v>
      </c>
      <c r="D270" s="278">
        <v>38582.269999999997</v>
      </c>
      <c r="E270" s="278">
        <v>36254</v>
      </c>
      <c r="F270" s="278">
        <v>23623.99</v>
      </c>
      <c r="G270" s="277">
        <v>29144.21</v>
      </c>
      <c r="H270" s="277">
        <v>37456.14</v>
      </c>
      <c r="I270" s="278">
        <v>46411.12</v>
      </c>
      <c r="J270" s="281">
        <v>27120.07</v>
      </c>
      <c r="K270" s="278">
        <v>25558.7</v>
      </c>
      <c r="L270" s="280">
        <v>41305.42</v>
      </c>
      <c r="M270" s="280">
        <v>41303.379999999997</v>
      </c>
      <c r="N270" s="280">
        <f t="shared" si="8"/>
        <v>430123.97</v>
      </c>
      <c r="O270" s="293"/>
      <c r="P270" s="293"/>
      <c r="Q270" s="293"/>
      <c r="R270" s="293"/>
    </row>
    <row r="271" spans="1:18" x14ac:dyDescent="0.15">
      <c r="A271" s="37" t="s">
        <v>41</v>
      </c>
      <c r="B271" s="277">
        <v>13819.52</v>
      </c>
      <c r="C271" s="277">
        <v>20169.98</v>
      </c>
      <c r="D271" s="278">
        <v>15730.79</v>
      </c>
      <c r="E271" s="278">
        <v>14781.51</v>
      </c>
      <c r="F271" s="278">
        <v>9631.99</v>
      </c>
      <c r="G271" s="277">
        <v>11882.7</v>
      </c>
      <c r="H271" s="277">
        <v>15271.64</v>
      </c>
      <c r="I271" s="278">
        <v>18922.77</v>
      </c>
      <c r="J271" s="284">
        <v>11057.41</v>
      </c>
      <c r="K271" s="278">
        <v>10420.81</v>
      </c>
      <c r="L271" s="280">
        <v>16841.07</v>
      </c>
      <c r="M271" s="280">
        <v>16840.240000000002</v>
      </c>
      <c r="N271" s="280">
        <f t="shared" si="8"/>
        <v>175370.43</v>
      </c>
      <c r="O271" s="293"/>
      <c r="P271" s="293"/>
      <c r="Q271" s="293"/>
      <c r="R271" s="293"/>
    </row>
    <row r="272" spans="1:18" x14ac:dyDescent="0.15">
      <c r="A272" s="37" t="s">
        <v>42</v>
      </c>
      <c r="B272" s="277">
        <v>201882.41</v>
      </c>
      <c r="C272" s="277">
        <v>294653.18</v>
      </c>
      <c r="D272" s="278">
        <v>229803.23</v>
      </c>
      <c r="E272" s="278">
        <v>215935.66</v>
      </c>
      <c r="F272" s="278">
        <v>140708.91</v>
      </c>
      <c r="G272" s="277">
        <v>173588.39</v>
      </c>
      <c r="H272" s="277">
        <v>223095.79</v>
      </c>
      <c r="I272" s="278">
        <v>276433.33</v>
      </c>
      <c r="J272" s="283">
        <v>161532.24</v>
      </c>
      <c r="K272" s="278">
        <v>152232.43</v>
      </c>
      <c r="L272" s="280">
        <v>246022.84</v>
      </c>
      <c r="M272" s="280">
        <v>246010.7</v>
      </c>
      <c r="N272" s="280">
        <f t="shared" si="8"/>
        <v>2561899.11</v>
      </c>
      <c r="O272" s="293"/>
      <c r="P272" s="293"/>
      <c r="Q272" s="293"/>
      <c r="R272" s="293"/>
    </row>
    <row r="273" spans="1:18" x14ac:dyDescent="0.15">
      <c r="A273" s="37" t="s">
        <v>43</v>
      </c>
      <c r="B273" s="277">
        <v>118046.69</v>
      </c>
      <c r="C273" s="277">
        <v>172292.54</v>
      </c>
      <c r="D273" s="278">
        <v>134372.82999999999</v>
      </c>
      <c r="E273" s="278">
        <v>126264.04</v>
      </c>
      <c r="F273" s="278">
        <v>82276.72</v>
      </c>
      <c r="G273" s="277">
        <v>101502.33</v>
      </c>
      <c r="H273" s="277">
        <v>130450.79</v>
      </c>
      <c r="I273" s="278">
        <v>161638.85</v>
      </c>
      <c r="J273" s="283">
        <v>94452.74</v>
      </c>
      <c r="K273" s="278">
        <v>89014.86</v>
      </c>
      <c r="L273" s="280">
        <v>143856.92000000001</v>
      </c>
      <c r="M273" s="280">
        <v>143849.82999999999</v>
      </c>
      <c r="N273" s="280">
        <f t="shared" si="8"/>
        <v>1498019.1400000001</v>
      </c>
      <c r="O273" s="293"/>
      <c r="P273" s="293"/>
      <c r="Q273" s="293"/>
      <c r="R273" s="293"/>
    </row>
    <row r="274" spans="1:18" x14ac:dyDescent="0.15">
      <c r="A274" s="37" t="s">
        <v>44</v>
      </c>
      <c r="B274" s="277">
        <v>39023.5</v>
      </c>
      <c r="C274" s="277">
        <v>56955.92</v>
      </c>
      <c r="D274" s="278">
        <v>44420.54</v>
      </c>
      <c r="E274" s="278">
        <v>41739.97</v>
      </c>
      <c r="F274" s="278">
        <v>27198.77</v>
      </c>
      <c r="G274" s="277">
        <v>33554.32</v>
      </c>
      <c r="H274" s="277">
        <v>43124.01</v>
      </c>
      <c r="I274" s="278">
        <v>53434.06</v>
      </c>
      <c r="J274" s="281">
        <v>31223.89</v>
      </c>
      <c r="K274" s="278">
        <v>29426.25</v>
      </c>
      <c r="L274" s="280">
        <v>47555.76</v>
      </c>
      <c r="M274" s="280">
        <v>47553.42</v>
      </c>
      <c r="N274" s="280">
        <f t="shared" si="8"/>
        <v>495210.41</v>
      </c>
      <c r="O274" s="293"/>
      <c r="P274" s="293"/>
      <c r="Q274" s="293"/>
      <c r="R274" s="293"/>
    </row>
    <row r="275" spans="1:18" x14ac:dyDescent="0.15">
      <c r="A275" s="37" t="s">
        <v>45</v>
      </c>
      <c r="B275" s="277">
        <v>32838.71</v>
      </c>
      <c r="C275" s="277">
        <v>47929.04</v>
      </c>
      <c r="D275" s="278">
        <v>37380.379999999997</v>
      </c>
      <c r="E275" s="278">
        <v>35124.639999999999</v>
      </c>
      <c r="F275" s="278">
        <v>22888.07</v>
      </c>
      <c r="G275" s="277">
        <v>28236.33</v>
      </c>
      <c r="H275" s="277">
        <v>36289.33</v>
      </c>
      <c r="I275" s="278">
        <v>44965.35</v>
      </c>
      <c r="J275" s="281">
        <v>26275.24</v>
      </c>
      <c r="K275" s="278">
        <v>24762.51</v>
      </c>
      <c r="L275" s="280">
        <v>40018.699999999997</v>
      </c>
      <c r="M275" s="280">
        <v>40016.730000000003</v>
      </c>
      <c r="N275" s="280">
        <f t="shared" si="8"/>
        <v>416725.03</v>
      </c>
      <c r="O275" s="293"/>
      <c r="P275" s="293"/>
      <c r="Q275" s="293"/>
      <c r="R275" s="293"/>
    </row>
    <row r="276" spans="1:18" x14ac:dyDescent="0.15">
      <c r="A276" s="37" t="s">
        <v>46</v>
      </c>
      <c r="B276" s="277">
        <v>200810.83</v>
      </c>
      <c r="C276" s="277">
        <v>293089.18</v>
      </c>
      <c r="D276" s="278">
        <v>228583.45</v>
      </c>
      <c r="E276" s="278">
        <v>214789.48</v>
      </c>
      <c r="F276" s="278">
        <v>139962.04</v>
      </c>
      <c r="G276" s="277">
        <v>172666.99</v>
      </c>
      <c r="H276" s="277">
        <v>221911.61</v>
      </c>
      <c r="I276" s="278">
        <v>274966.03999999998</v>
      </c>
      <c r="J276" s="283">
        <v>160674.84</v>
      </c>
      <c r="K276" s="278">
        <v>151424.39000000001</v>
      </c>
      <c r="L276" s="280">
        <v>244716.96</v>
      </c>
      <c r="M276" s="280">
        <v>244704.89</v>
      </c>
      <c r="N276" s="280">
        <f t="shared" si="8"/>
        <v>2548300.7000000002</v>
      </c>
      <c r="O276" s="293"/>
      <c r="P276" s="293"/>
      <c r="Q276" s="293"/>
      <c r="R276" s="293"/>
    </row>
    <row r="277" spans="1:18" x14ac:dyDescent="0.15">
      <c r="A277" s="37" t="s">
        <v>47</v>
      </c>
      <c r="B277" s="277">
        <v>62637.31</v>
      </c>
      <c r="C277" s="277">
        <v>91420.96</v>
      </c>
      <c r="D277" s="278">
        <v>71300.2</v>
      </c>
      <c r="E277" s="278">
        <v>66997.56</v>
      </c>
      <c r="F277" s="278">
        <v>43657.24</v>
      </c>
      <c r="G277" s="277">
        <v>53858.63</v>
      </c>
      <c r="H277" s="277">
        <v>69219.11</v>
      </c>
      <c r="I277" s="278">
        <v>85767.96</v>
      </c>
      <c r="J277" s="284">
        <v>50118.01</v>
      </c>
      <c r="K277" s="278">
        <v>47232.6</v>
      </c>
      <c r="L277" s="280">
        <v>76332.600000000006</v>
      </c>
      <c r="M277" s="280">
        <v>76328.84</v>
      </c>
      <c r="N277" s="280">
        <f t="shared" si="8"/>
        <v>794871.0199999999</v>
      </c>
      <c r="O277" s="293"/>
      <c r="P277" s="293"/>
      <c r="Q277" s="293"/>
      <c r="R277" s="293"/>
    </row>
    <row r="278" spans="1:18" x14ac:dyDescent="0.15">
      <c r="A278" s="37" t="s">
        <v>48</v>
      </c>
      <c r="B278" s="277">
        <v>22825.77</v>
      </c>
      <c r="C278" s="277">
        <v>33314.870000000003</v>
      </c>
      <c r="D278" s="278">
        <v>25982.63</v>
      </c>
      <c r="E278" s="278">
        <v>24414.7</v>
      </c>
      <c r="F278" s="278">
        <v>15909.21</v>
      </c>
      <c r="G278" s="277">
        <v>19626.72</v>
      </c>
      <c r="H278" s="277">
        <v>25224.26</v>
      </c>
      <c r="I278" s="278">
        <v>31254.85</v>
      </c>
      <c r="J278" s="281">
        <v>18263.59</v>
      </c>
      <c r="K278" s="278">
        <v>17212.11</v>
      </c>
      <c r="L278" s="280">
        <v>27816.5</v>
      </c>
      <c r="M278" s="280">
        <v>27815.119999999999</v>
      </c>
      <c r="N278" s="280">
        <f t="shared" si="8"/>
        <v>289660.33</v>
      </c>
      <c r="O278" s="293"/>
      <c r="P278" s="293"/>
      <c r="Q278" s="293"/>
      <c r="R278" s="293"/>
    </row>
    <row r="279" spans="1:18" x14ac:dyDescent="0.15">
      <c r="A279" s="37" t="s">
        <v>49</v>
      </c>
      <c r="B279" s="277">
        <v>22010.639999999999</v>
      </c>
      <c r="C279" s="277">
        <v>32125.16</v>
      </c>
      <c r="D279" s="278">
        <v>25054.76</v>
      </c>
      <c r="E279" s="278">
        <v>23542.82</v>
      </c>
      <c r="F279" s="278">
        <v>15341.07</v>
      </c>
      <c r="G279" s="277">
        <v>18925.830000000002</v>
      </c>
      <c r="H279" s="277">
        <v>24323.47</v>
      </c>
      <c r="I279" s="278">
        <v>30138.7</v>
      </c>
      <c r="J279" s="283">
        <v>17611.38</v>
      </c>
      <c r="K279" s="278">
        <v>16597.45</v>
      </c>
      <c r="L279" s="280">
        <v>26823.14</v>
      </c>
      <c r="M279" s="280">
        <v>26821.82</v>
      </c>
      <c r="N279" s="280">
        <f t="shared" si="8"/>
        <v>279316.24000000005</v>
      </c>
      <c r="O279" s="293"/>
      <c r="P279" s="293"/>
      <c r="Q279" s="293"/>
      <c r="R279" s="293"/>
    </row>
    <row r="280" spans="1:18" x14ac:dyDescent="0.15">
      <c r="A280" s="37" t="s">
        <v>50</v>
      </c>
      <c r="B280" s="277">
        <v>1786378.25</v>
      </c>
      <c r="C280" s="277">
        <v>2607270.34</v>
      </c>
      <c r="D280" s="278">
        <v>2033438.55</v>
      </c>
      <c r="E280" s="278">
        <v>1910729.87</v>
      </c>
      <c r="F280" s="278">
        <v>1245077.95</v>
      </c>
      <c r="G280" s="277">
        <v>1536015.48</v>
      </c>
      <c r="H280" s="277">
        <v>1974087.08</v>
      </c>
      <c r="I280" s="278">
        <v>2446050.09</v>
      </c>
      <c r="J280" s="283">
        <v>1429335.39</v>
      </c>
      <c r="K280" s="278">
        <v>1347045.1</v>
      </c>
      <c r="L280" s="280">
        <v>2176959.5299999998</v>
      </c>
      <c r="M280" s="280">
        <v>2176852.15</v>
      </c>
      <c r="N280" s="280">
        <f t="shared" si="8"/>
        <v>22669239.780000001</v>
      </c>
      <c r="O280" s="293"/>
      <c r="P280" s="293"/>
      <c r="Q280" s="293"/>
      <c r="R280" s="293"/>
    </row>
    <row r="281" spans="1:18" x14ac:dyDescent="0.15">
      <c r="A281" s="37" t="s">
        <v>51</v>
      </c>
      <c r="B281" s="277">
        <v>41278.51</v>
      </c>
      <c r="C281" s="277">
        <v>60247.17</v>
      </c>
      <c r="D281" s="278">
        <v>46987.43</v>
      </c>
      <c r="E281" s="278">
        <v>44151.95</v>
      </c>
      <c r="F281" s="278">
        <v>28770.48</v>
      </c>
      <c r="G281" s="277">
        <v>35493.29</v>
      </c>
      <c r="H281" s="277">
        <v>45615.97</v>
      </c>
      <c r="I281" s="278">
        <v>56521.8</v>
      </c>
      <c r="J281" s="281">
        <v>33028.19</v>
      </c>
      <c r="K281" s="278">
        <v>31126.68</v>
      </c>
      <c r="L281" s="280">
        <v>50303.82</v>
      </c>
      <c r="M281" s="280">
        <v>50301.34</v>
      </c>
      <c r="N281" s="280">
        <f t="shared" si="8"/>
        <v>523826.63</v>
      </c>
      <c r="O281" s="293"/>
      <c r="P281" s="293"/>
      <c r="Q281" s="293"/>
      <c r="R281" s="293"/>
    </row>
    <row r="282" spans="1:18" x14ac:dyDescent="0.15">
      <c r="A282" s="37" t="s">
        <v>52</v>
      </c>
      <c r="B282" s="277">
        <v>12749.86</v>
      </c>
      <c r="C282" s="277">
        <v>18608.78</v>
      </c>
      <c r="D282" s="278">
        <v>14513.19</v>
      </c>
      <c r="E282" s="278">
        <v>13637.39</v>
      </c>
      <c r="F282" s="278">
        <v>8886.4500000000007</v>
      </c>
      <c r="G282" s="277">
        <v>10962.95</v>
      </c>
      <c r="H282" s="277">
        <v>14089.59</v>
      </c>
      <c r="I282" s="278">
        <v>17458.11</v>
      </c>
      <c r="J282" s="281">
        <v>10201.549999999999</v>
      </c>
      <c r="K282" s="278">
        <v>9614.2199999999993</v>
      </c>
      <c r="L282" s="280">
        <v>15537.54</v>
      </c>
      <c r="M282" s="280">
        <v>15536.78</v>
      </c>
      <c r="N282" s="280">
        <f t="shared" si="8"/>
        <v>161796.41</v>
      </c>
      <c r="O282" s="293"/>
      <c r="P282" s="293"/>
      <c r="Q282" s="293"/>
      <c r="R282" s="293"/>
    </row>
    <row r="283" spans="1:18" x14ac:dyDescent="0.15">
      <c r="A283" s="37" t="s">
        <v>53</v>
      </c>
      <c r="B283" s="277">
        <v>33272.339999999997</v>
      </c>
      <c r="C283" s="277">
        <v>48561.94</v>
      </c>
      <c r="D283" s="278">
        <v>37873.99</v>
      </c>
      <c r="E283" s="278">
        <v>35588.46</v>
      </c>
      <c r="F283" s="278">
        <v>23190.31</v>
      </c>
      <c r="G283" s="277">
        <v>28609.19</v>
      </c>
      <c r="H283" s="277">
        <v>36768.53</v>
      </c>
      <c r="I283" s="278">
        <v>45559.12</v>
      </c>
      <c r="J283" s="281">
        <v>26622.21</v>
      </c>
      <c r="K283" s="278">
        <v>25089.5</v>
      </c>
      <c r="L283" s="280">
        <v>40547.15</v>
      </c>
      <c r="M283" s="280">
        <v>40545.15</v>
      </c>
      <c r="N283" s="280">
        <f t="shared" si="8"/>
        <v>422227.89000000007</v>
      </c>
    </row>
    <row r="284" spans="1:18" x14ac:dyDescent="0.15">
      <c r="A284" s="37" t="s">
        <v>54</v>
      </c>
      <c r="B284" s="277">
        <v>28932.79</v>
      </c>
      <c r="C284" s="277">
        <v>42228.24</v>
      </c>
      <c r="D284" s="278">
        <v>32934.269999999997</v>
      </c>
      <c r="E284" s="278">
        <v>30946.84</v>
      </c>
      <c r="F284" s="278">
        <v>20165.71</v>
      </c>
      <c r="G284" s="277">
        <v>24877.83</v>
      </c>
      <c r="H284" s="277">
        <v>31972.99</v>
      </c>
      <c r="I284" s="278">
        <v>39617.07</v>
      </c>
      <c r="J284" s="281">
        <v>23150.01</v>
      </c>
      <c r="K284" s="278">
        <v>21817.200000000001</v>
      </c>
      <c r="L284" s="280">
        <v>35258.78</v>
      </c>
      <c r="M284" s="280">
        <v>35257.040000000001</v>
      </c>
      <c r="N284" s="280">
        <f t="shared" si="8"/>
        <v>367158.76999999996</v>
      </c>
    </row>
    <row r="285" spans="1:18" x14ac:dyDescent="0.15">
      <c r="A285" s="37" t="s">
        <v>55</v>
      </c>
      <c r="B285" s="277">
        <v>80796.77</v>
      </c>
      <c r="C285" s="277">
        <v>117925.2</v>
      </c>
      <c r="D285" s="278">
        <v>91971.15</v>
      </c>
      <c r="E285" s="278">
        <v>86421.119999999995</v>
      </c>
      <c r="F285" s="278">
        <v>56314.1</v>
      </c>
      <c r="G285" s="277">
        <v>69473.02</v>
      </c>
      <c r="H285" s="277">
        <v>89286.720000000001</v>
      </c>
      <c r="I285" s="278">
        <v>110633.31</v>
      </c>
      <c r="J285" s="281">
        <v>64647.94</v>
      </c>
      <c r="K285" s="278">
        <v>60926</v>
      </c>
      <c r="L285" s="280">
        <v>98462.52</v>
      </c>
      <c r="M285" s="280">
        <v>98457.66</v>
      </c>
      <c r="N285" s="280">
        <f t="shared" si="8"/>
        <v>1025315.5099999999</v>
      </c>
    </row>
    <row r="286" spans="1:18" x14ac:dyDescent="0.15">
      <c r="A286" s="37" t="s">
        <v>56</v>
      </c>
      <c r="B286" s="277">
        <v>23436.03</v>
      </c>
      <c r="C286" s="277">
        <v>34205.550000000003</v>
      </c>
      <c r="D286" s="278">
        <v>26677.29</v>
      </c>
      <c r="E286" s="278">
        <v>25067.43</v>
      </c>
      <c r="F286" s="278">
        <v>16334.55</v>
      </c>
      <c r="G286" s="277">
        <v>20151.439999999999</v>
      </c>
      <c r="H286" s="277">
        <v>25898.639999999999</v>
      </c>
      <c r="I286" s="278">
        <v>32090.46</v>
      </c>
      <c r="J286" s="281">
        <v>18751.88</v>
      </c>
      <c r="K286" s="278">
        <v>17672.28</v>
      </c>
      <c r="L286" s="280">
        <v>28560.18</v>
      </c>
      <c r="M286" s="280">
        <v>28558.77</v>
      </c>
      <c r="N286" s="280">
        <f t="shared" si="8"/>
        <v>297404.5</v>
      </c>
    </row>
    <row r="287" spans="1:18" x14ac:dyDescent="0.15">
      <c r="A287" s="37" t="s">
        <v>57</v>
      </c>
      <c r="B287" s="277">
        <v>650585.04</v>
      </c>
      <c r="C287" s="277">
        <v>949547.55</v>
      </c>
      <c r="D287" s="278">
        <v>740562.49</v>
      </c>
      <c r="E287" s="278">
        <v>695872.94</v>
      </c>
      <c r="F287" s="278">
        <v>453447.7</v>
      </c>
      <c r="G287" s="277">
        <v>559404.88</v>
      </c>
      <c r="H287" s="277">
        <v>718947.14</v>
      </c>
      <c r="I287" s="278">
        <v>890832.39</v>
      </c>
      <c r="J287" s="281">
        <v>520552.81</v>
      </c>
      <c r="K287" s="278">
        <v>490583.32</v>
      </c>
      <c r="L287" s="280">
        <v>792831.71</v>
      </c>
      <c r="M287" s="280">
        <v>792792.6</v>
      </c>
      <c r="N287" s="280">
        <f t="shared" si="8"/>
        <v>8255960.5699999994</v>
      </c>
    </row>
    <row r="288" spans="1:18" x14ac:dyDescent="0.15">
      <c r="A288" s="37" t="s">
        <v>58</v>
      </c>
      <c r="B288" s="277">
        <v>63374.21</v>
      </c>
      <c r="C288" s="277">
        <v>92496.47</v>
      </c>
      <c r="D288" s="278">
        <v>72139.009999999995</v>
      </c>
      <c r="E288" s="278">
        <v>67785.75</v>
      </c>
      <c r="F288" s="278">
        <v>44170.84</v>
      </c>
      <c r="G288" s="277">
        <v>54492.25</v>
      </c>
      <c r="H288" s="277">
        <v>70033.429999999993</v>
      </c>
      <c r="I288" s="278">
        <v>86776.97</v>
      </c>
      <c r="J288" s="283">
        <v>50707.62</v>
      </c>
      <c r="K288" s="278">
        <v>47788.26</v>
      </c>
      <c r="L288" s="280">
        <v>77230.61</v>
      </c>
      <c r="M288" s="280">
        <v>77226.8</v>
      </c>
      <c r="N288" s="280">
        <f t="shared" si="8"/>
        <v>804222.22000000009</v>
      </c>
    </row>
    <row r="289" spans="1:14" x14ac:dyDescent="0.15">
      <c r="A289" s="37" t="s">
        <v>59</v>
      </c>
      <c r="B289" s="277">
        <v>206969.36</v>
      </c>
      <c r="C289" s="277">
        <v>302077.71999999997</v>
      </c>
      <c r="D289" s="278">
        <v>235593.71</v>
      </c>
      <c r="E289" s="278">
        <v>221376.71</v>
      </c>
      <c r="F289" s="278">
        <v>144254.44</v>
      </c>
      <c r="G289" s="277">
        <v>177962.39</v>
      </c>
      <c r="H289" s="277">
        <v>228717.26</v>
      </c>
      <c r="I289" s="278">
        <v>283398.78000000003</v>
      </c>
      <c r="J289" s="284">
        <v>165602.46</v>
      </c>
      <c r="K289" s="278">
        <v>156068.32</v>
      </c>
      <c r="L289" s="280">
        <v>252222.01</v>
      </c>
      <c r="M289" s="280">
        <v>252209.57</v>
      </c>
      <c r="N289" s="280">
        <f t="shared" si="8"/>
        <v>2626452.73</v>
      </c>
    </row>
    <row r="290" spans="1:14" x14ac:dyDescent="0.15">
      <c r="A290" s="37" t="s">
        <v>60</v>
      </c>
      <c r="B290" s="277">
        <v>32518.52</v>
      </c>
      <c r="C290" s="277">
        <v>47461.71</v>
      </c>
      <c r="D290" s="278">
        <v>37015.910000000003</v>
      </c>
      <c r="E290" s="278">
        <v>34782.17</v>
      </c>
      <c r="F290" s="278">
        <v>22664.9</v>
      </c>
      <c r="G290" s="277">
        <v>27961.01</v>
      </c>
      <c r="H290" s="277">
        <v>35935.5</v>
      </c>
      <c r="I290" s="278">
        <v>44526.92</v>
      </c>
      <c r="J290" s="281">
        <v>26019.05</v>
      </c>
      <c r="K290" s="278">
        <v>24521.07</v>
      </c>
      <c r="L290" s="280">
        <v>39628.51</v>
      </c>
      <c r="M290" s="280">
        <v>39626.550000000003</v>
      </c>
      <c r="N290" s="280">
        <f t="shared" si="8"/>
        <v>412661.82</v>
      </c>
    </row>
    <row r="291" spans="1:14" x14ac:dyDescent="0.15">
      <c r="A291" s="37" t="s">
        <v>105</v>
      </c>
      <c r="B291" s="277">
        <v>31999.81</v>
      </c>
      <c r="C291" s="277">
        <v>46704.639999999999</v>
      </c>
      <c r="D291" s="278">
        <v>36425.46</v>
      </c>
      <c r="E291" s="278">
        <v>34227.35</v>
      </c>
      <c r="F291" s="278">
        <v>22303.37</v>
      </c>
      <c r="G291" s="277">
        <v>27515.01</v>
      </c>
      <c r="H291" s="277">
        <v>35362.28</v>
      </c>
      <c r="I291" s="278">
        <v>43816.67</v>
      </c>
      <c r="J291" s="281">
        <v>25604.02</v>
      </c>
      <c r="K291" s="278">
        <v>24129.93</v>
      </c>
      <c r="L291" s="280">
        <v>38996.39</v>
      </c>
      <c r="M291" s="280">
        <v>38994.46</v>
      </c>
      <c r="N291" s="280">
        <f t="shared" si="8"/>
        <v>406079.39000000007</v>
      </c>
    </row>
    <row r="292" spans="1:14" x14ac:dyDescent="0.15">
      <c r="A292" s="37" t="s">
        <v>61</v>
      </c>
      <c r="B292" s="277">
        <v>79582.2</v>
      </c>
      <c r="C292" s="277">
        <v>116152.51</v>
      </c>
      <c r="D292" s="278">
        <v>90588.61</v>
      </c>
      <c r="E292" s="278">
        <v>85122</v>
      </c>
      <c r="F292" s="278">
        <v>55467.56</v>
      </c>
      <c r="G292" s="277">
        <v>68428.67</v>
      </c>
      <c r="H292" s="277">
        <v>87944.53</v>
      </c>
      <c r="I292" s="278">
        <v>108970.23</v>
      </c>
      <c r="J292" s="281">
        <v>63676.13</v>
      </c>
      <c r="K292" s="278">
        <v>60010.14</v>
      </c>
      <c r="L292" s="280">
        <v>96982.39</v>
      </c>
      <c r="M292" s="280">
        <v>96977.61</v>
      </c>
      <c r="N292" s="280">
        <f t="shared" si="8"/>
        <v>1009902.58</v>
      </c>
    </row>
    <row r="293" spans="1:14" x14ac:dyDescent="0.15">
      <c r="A293" s="37" t="s">
        <v>62</v>
      </c>
      <c r="B293" s="277">
        <v>46003.54</v>
      </c>
      <c r="C293" s="277">
        <v>67143.48</v>
      </c>
      <c r="D293" s="278">
        <v>52365.94</v>
      </c>
      <c r="E293" s="278">
        <v>49205.89</v>
      </c>
      <c r="F293" s="278">
        <v>32063.75</v>
      </c>
      <c r="G293" s="277">
        <v>39556.089999999997</v>
      </c>
      <c r="H293" s="277">
        <v>50837.49</v>
      </c>
      <c r="I293" s="278">
        <v>62991.68</v>
      </c>
      <c r="J293" s="281">
        <v>36808.83</v>
      </c>
      <c r="K293" s="278">
        <v>34689.65</v>
      </c>
      <c r="L293" s="280">
        <v>56061.95</v>
      </c>
      <c r="M293" s="280">
        <v>56059.18</v>
      </c>
      <c r="N293" s="280">
        <f t="shared" si="8"/>
        <v>583787.47</v>
      </c>
    </row>
    <row r="294" spans="1:14" x14ac:dyDescent="0.15">
      <c r="A294" s="37" t="s">
        <v>63</v>
      </c>
      <c r="B294" s="277">
        <v>42996.3</v>
      </c>
      <c r="C294" s="277">
        <v>62754.33</v>
      </c>
      <c r="D294" s="278">
        <v>48942.79</v>
      </c>
      <c r="E294" s="278">
        <v>45989.32</v>
      </c>
      <c r="F294" s="278">
        <v>29967.759999999998</v>
      </c>
      <c r="G294" s="277">
        <v>36970.32</v>
      </c>
      <c r="H294" s="277">
        <v>47514.26</v>
      </c>
      <c r="I294" s="278">
        <v>58873.93</v>
      </c>
      <c r="J294" s="281">
        <v>34402.639999999999</v>
      </c>
      <c r="K294" s="278">
        <v>32422</v>
      </c>
      <c r="L294" s="280">
        <v>52397.19</v>
      </c>
      <c r="M294" s="280">
        <v>52394.61</v>
      </c>
      <c r="N294" s="280">
        <f t="shared" si="8"/>
        <v>545625.45000000007</v>
      </c>
    </row>
    <row r="295" spans="1:14" x14ac:dyDescent="0.15">
      <c r="A295" s="37" t="s">
        <v>64</v>
      </c>
      <c r="B295" s="277">
        <v>30598.720000000001</v>
      </c>
      <c r="C295" s="277">
        <v>44659.7</v>
      </c>
      <c r="D295" s="278">
        <v>34830.589999999997</v>
      </c>
      <c r="E295" s="278">
        <v>32728.720000000001</v>
      </c>
      <c r="F295" s="278">
        <v>21326.83</v>
      </c>
      <c r="G295" s="277">
        <v>26310.27</v>
      </c>
      <c r="H295" s="277">
        <v>33813.96</v>
      </c>
      <c r="I295" s="278">
        <v>41898.18</v>
      </c>
      <c r="J295" s="281">
        <v>24482.959999999999</v>
      </c>
      <c r="K295" s="278">
        <v>23073.42</v>
      </c>
      <c r="L295" s="280">
        <v>37288.949999999997</v>
      </c>
      <c r="M295" s="280">
        <v>37287.11</v>
      </c>
      <c r="N295" s="280">
        <f t="shared" si="8"/>
        <v>388299.41</v>
      </c>
    </row>
    <row r="296" spans="1:14" x14ac:dyDescent="0.15">
      <c r="A296" s="37" t="s">
        <v>65</v>
      </c>
      <c r="B296" s="277">
        <v>18187.52</v>
      </c>
      <c r="C296" s="277">
        <v>26545.200000000001</v>
      </c>
      <c r="D296" s="278">
        <v>20702.89</v>
      </c>
      <c r="E296" s="278">
        <v>19453.57</v>
      </c>
      <c r="F296" s="278">
        <v>12676.42</v>
      </c>
      <c r="G296" s="277">
        <v>15638.52</v>
      </c>
      <c r="H296" s="277">
        <v>20098.62</v>
      </c>
      <c r="I296" s="278">
        <v>24903.78</v>
      </c>
      <c r="J296" s="281">
        <v>14552.38</v>
      </c>
      <c r="K296" s="278">
        <v>13714.57</v>
      </c>
      <c r="L296" s="280">
        <v>22164.11</v>
      </c>
      <c r="M296" s="280">
        <v>22163.02</v>
      </c>
      <c r="N296" s="280">
        <f t="shared" si="8"/>
        <v>230800.6</v>
      </c>
    </row>
    <row r="297" spans="1:14" x14ac:dyDescent="0.15">
      <c r="A297" s="37" t="s">
        <v>66</v>
      </c>
      <c r="B297" s="277">
        <v>17200.71</v>
      </c>
      <c r="C297" s="277">
        <v>25104.93</v>
      </c>
      <c r="D297" s="278">
        <v>19579.61</v>
      </c>
      <c r="E297" s="278">
        <v>18398.07</v>
      </c>
      <c r="F297" s="278">
        <v>11988.63</v>
      </c>
      <c r="G297" s="277">
        <v>14790.02</v>
      </c>
      <c r="H297" s="277">
        <v>19008.13</v>
      </c>
      <c r="I297" s="278">
        <v>23552.57</v>
      </c>
      <c r="J297" s="281">
        <v>13762.81</v>
      </c>
      <c r="K297" s="278">
        <v>12970.45</v>
      </c>
      <c r="L297" s="280">
        <v>20961.55</v>
      </c>
      <c r="M297" s="280">
        <v>20960.52</v>
      </c>
      <c r="N297" s="280">
        <f t="shared" si="8"/>
        <v>218278</v>
      </c>
    </row>
    <row r="298" spans="1:14" x14ac:dyDescent="0.15">
      <c r="A298" s="37" t="s">
        <v>67</v>
      </c>
      <c r="B298" s="277">
        <v>29953.43</v>
      </c>
      <c r="C298" s="277">
        <v>43717.89</v>
      </c>
      <c r="D298" s="278">
        <v>34096.06</v>
      </c>
      <c r="E298" s="278">
        <v>32038.52</v>
      </c>
      <c r="F298" s="278">
        <v>20877.080000000002</v>
      </c>
      <c r="G298" s="277">
        <v>25755.43</v>
      </c>
      <c r="H298" s="277">
        <v>33100.870000000003</v>
      </c>
      <c r="I298" s="278">
        <v>41014.6</v>
      </c>
      <c r="J298" s="281">
        <v>23966.65</v>
      </c>
      <c r="K298" s="278">
        <v>22586.83</v>
      </c>
      <c r="L298" s="280">
        <v>36502.57</v>
      </c>
      <c r="M298" s="280">
        <v>36500.769999999997</v>
      </c>
      <c r="N298" s="280">
        <f t="shared" si="8"/>
        <v>380110.7</v>
      </c>
    </row>
    <row r="299" spans="1:14" x14ac:dyDescent="0.15">
      <c r="A299" s="37" t="s">
        <v>68</v>
      </c>
      <c r="B299" s="277">
        <v>35799.5</v>
      </c>
      <c r="C299" s="277">
        <v>52250.400000000001</v>
      </c>
      <c r="D299" s="278">
        <v>40750.65</v>
      </c>
      <c r="E299" s="278">
        <v>38291.54</v>
      </c>
      <c r="F299" s="278">
        <v>24951.7</v>
      </c>
      <c r="G299" s="277">
        <v>30782.16</v>
      </c>
      <c r="H299" s="277">
        <v>39561.230000000003</v>
      </c>
      <c r="I299" s="278">
        <v>49019.5</v>
      </c>
      <c r="J299" s="281">
        <v>28644.26</v>
      </c>
      <c r="K299" s="278">
        <v>26995.14</v>
      </c>
      <c r="L299" s="280">
        <v>43626.85</v>
      </c>
      <c r="M299" s="280">
        <v>43624.7</v>
      </c>
      <c r="N299" s="280">
        <f t="shared" si="8"/>
        <v>454297.63</v>
      </c>
    </row>
    <row r="300" spans="1:14" x14ac:dyDescent="0.15">
      <c r="A300" s="37" t="s">
        <v>69</v>
      </c>
      <c r="B300" s="277">
        <v>37446.089999999997</v>
      </c>
      <c r="C300" s="277">
        <v>54653.64</v>
      </c>
      <c r="D300" s="278">
        <v>42624.97</v>
      </c>
      <c r="E300" s="278">
        <v>40052.75</v>
      </c>
      <c r="F300" s="278">
        <v>26099.34</v>
      </c>
      <c r="G300" s="277">
        <v>32197.98</v>
      </c>
      <c r="H300" s="277">
        <v>41380.839999999997</v>
      </c>
      <c r="I300" s="278">
        <v>51274.14</v>
      </c>
      <c r="J300" s="281">
        <v>29961.75</v>
      </c>
      <c r="K300" s="278">
        <v>28236.78</v>
      </c>
      <c r="L300" s="280">
        <v>45633.46</v>
      </c>
      <c r="M300" s="280">
        <v>45631.21</v>
      </c>
      <c r="N300" s="280">
        <f t="shared" si="8"/>
        <v>475192.95000000007</v>
      </c>
    </row>
    <row r="301" spans="1:14" x14ac:dyDescent="0.15">
      <c r="A301" s="37" t="s">
        <v>70</v>
      </c>
      <c r="B301" s="277">
        <v>20658.11</v>
      </c>
      <c r="C301" s="277">
        <v>30151.1</v>
      </c>
      <c r="D301" s="278">
        <v>23515.17</v>
      </c>
      <c r="E301" s="278">
        <v>22096.14</v>
      </c>
      <c r="F301" s="278">
        <v>14398.38</v>
      </c>
      <c r="G301" s="277">
        <v>17762.849999999999</v>
      </c>
      <c r="H301" s="277">
        <v>22828.82</v>
      </c>
      <c r="I301" s="278">
        <v>28286.71</v>
      </c>
      <c r="J301" s="281">
        <v>16529.18</v>
      </c>
      <c r="K301" s="278">
        <v>15577.55</v>
      </c>
      <c r="L301" s="280">
        <v>25174.89</v>
      </c>
      <c r="M301" s="280">
        <v>25173.64</v>
      </c>
      <c r="N301" s="280">
        <f t="shared" si="8"/>
        <v>262152.53999999998</v>
      </c>
    </row>
    <row r="302" spans="1:14" x14ac:dyDescent="0.15">
      <c r="A302" s="37" t="s">
        <v>71</v>
      </c>
      <c r="B302" s="277">
        <v>32062.78</v>
      </c>
      <c r="C302" s="277">
        <v>46796.54</v>
      </c>
      <c r="D302" s="278">
        <v>36497.129999999997</v>
      </c>
      <c r="E302" s="278">
        <v>34294.699999999997</v>
      </c>
      <c r="F302" s="278">
        <v>22347.26</v>
      </c>
      <c r="G302" s="277">
        <v>27569.15</v>
      </c>
      <c r="H302" s="277">
        <v>35431.86</v>
      </c>
      <c r="I302" s="278">
        <v>43902.879999999997</v>
      </c>
      <c r="J302" s="281">
        <v>25654.400000000001</v>
      </c>
      <c r="K302" s="278">
        <v>24177.41</v>
      </c>
      <c r="L302" s="280">
        <v>39073.120000000003</v>
      </c>
      <c r="M302" s="280">
        <v>39071.19</v>
      </c>
      <c r="N302" s="280">
        <f t="shared" si="8"/>
        <v>406878.42000000004</v>
      </c>
    </row>
    <row r="303" spans="1:14" x14ac:dyDescent="0.15">
      <c r="A303" s="37" t="s">
        <v>72</v>
      </c>
      <c r="B303" s="277">
        <v>13246.86</v>
      </c>
      <c r="C303" s="277">
        <v>19334.18</v>
      </c>
      <c r="D303" s="278">
        <v>15078.94</v>
      </c>
      <c r="E303" s="278">
        <v>14168.99</v>
      </c>
      <c r="F303" s="278">
        <v>9232.86</v>
      </c>
      <c r="G303" s="277">
        <v>11390.3</v>
      </c>
      <c r="H303" s="277">
        <v>14638.82</v>
      </c>
      <c r="I303" s="278">
        <v>18138.650000000001</v>
      </c>
      <c r="J303" s="281">
        <v>10599.22</v>
      </c>
      <c r="K303" s="278">
        <v>9988.99</v>
      </c>
      <c r="L303" s="280">
        <v>16143.21</v>
      </c>
      <c r="M303" s="280">
        <v>16142.42</v>
      </c>
      <c r="N303" s="280">
        <f t="shared" si="8"/>
        <v>168103.44</v>
      </c>
    </row>
    <row r="304" spans="1:14" x14ac:dyDescent="0.15">
      <c r="A304" s="37" t="s">
        <v>73</v>
      </c>
      <c r="B304" s="277">
        <v>79343.12</v>
      </c>
      <c r="C304" s="277">
        <v>115803.56</v>
      </c>
      <c r="D304" s="278">
        <v>90316.46</v>
      </c>
      <c r="E304" s="278">
        <v>84866.27</v>
      </c>
      <c r="F304" s="278">
        <v>55300.92</v>
      </c>
      <c r="G304" s="277">
        <v>68223.100000000006</v>
      </c>
      <c r="H304" s="277">
        <v>87680.320000000007</v>
      </c>
      <c r="I304" s="278">
        <v>108642.86</v>
      </c>
      <c r="J304" s="281">
        <v>63484.83</v>
      </c>
      <c r="K304" s="278">
        <v>59829.86</v>
      </c>
      <c r="L304" s="280">
        <v>96691.03</v>
      </c>
      <c r="M304" s="280">
        <v>96686.26</v>
      </c>
      <c r="N304" s="280">
        <f t="shared" si="8"/>
        <v>1006868.59</v>
      </c>
    </row>
    <row r="305" spans="1:14" x14ac:dyDescent="0.15">
      <c r="A305" s="37" t="s">
        <v>74</v>
      </c>
      <c r="B305" s="277">
        <v>105649.87</v>
      </c>
      <c r="C305" s="277">
        <v>154199.01</v>
      </c>
      <c r="D305" s="278">
        <v>120261.49</v>
      </c>
      <c r="E305" s="278">
        <v>113004.26</v>
      </c>
      <c r="F305" s="278">
        <v>73636.320000000007</v>
      </c>
      <c r="G305" s="277">
        <v>90842.93</v>
      </c>
      <c r="H305" s="277">
        <v>116751.33</v>
      </c>
      <c r="I305" s="278">
        <v>144664.13</v>
      </c>
      <c r="J305" s="283">
        <v>84533.66</v>
      </c>
      <c r="K305" s="278">
        <v>79666.850000000006</v>
      </c>
      <c r="L305" s="280">
        <v>128749.6</v>
      </c>
      <c r="M305" s="280">
        <v>128743.25</v>
      </c>
      <c r="N305" s="280">
        <f t="shared" si="8"/>
        <v>1340702.7</v>
      </c>
    </row>
    <row r="306" spans="1:14" x14ac:dyDescent="0.15">
      <c r="A306" s="37" t="s">
        <v>75</v>
      </c>
      <c r="B306" s="277">
        <v>55055.98</v>
      </c>
      <c r="C306" s="277">
        <v>80355.789999999994</v>
      </c>
      <c r="D306" s="278">
        <v>62670.36</v>
      </c>
      <c r="E306" s="278">
        <v>58888.49</v>
      </c>
      <c r="F306" s="278">
        <v>38373.17</v>
      </c>
      <c r="G306" s="277">
        <v>47339.83</v>
      </c>
      <c r="H306" s="277">
        <v>60841.15</v>
      </c>
      <c r="I306" s="278">
        <v>75387</v>
      </c>
      <c r="J306" s="281">
        <v>44051.96</v>
      </c>
      <c r="K306" s="278">
        <v>41515.78</v>
      </c>
      <c r="L306" s="280">
        <v>67093.66</v>
      </c>
      <c r="M306" s="280">
        <v>67090.350000000006</v>
      </c>
      <c r="N306" s="280">
        <f t="shared" si="8"/>
        <v>698663.52</v>
      </c>
    </row>
    <row r="307" spans="1:14" x14ac:dyDescent="0.15">
      <c r="A307" s="37" t="s">
        <v>76</v>
      </c>
      <c r="B307" s="277">
        <v>22768.09</v>
      </c>
      <c r="C307" s="277">
        <v>33230.68</v>
      </c>
      <c r="D307" s="278">
        <v>25916.97</v>
      </c>
      <c r="E307" s="278">
        <v>24353</v>
      </c>
      <c r="F307" s="278">
        <v>15869</v>
      </c>
      <c r="G307" s="277">
        <v>19577.12</v>
      </c>
      <c r="H307" s="277">
        <v>25160.51</v>
      </c>
      <c r="I307" s="278">
        <v>31175.86</v>
      </c>
      <c r="J307" s="281">
        <v>18217.439999999999</v>
      </c>
      <c r="K307" s="278">
        <v>17168.62</v>
      </c>
      <c r="L307" s="280">
        <v>27746.2</v>
      </c>
      <c r="M307" s="280">
        <v>27744.83</v>
      </c>
      <c r="N307" s="280">
        <f t="shared" si="8"/>
        <v>288928.32000000007</v>
      </c>
    </row>
    <row r="308" spans="1:14" x14ac:dyDescent="0.15">
      <c r="A308" s="37" t="s">
        <v>77</v>
      </c>
      <c r="B308" s="277">
        <v>109958.04</v>
      </c>
      <c r="C308" s="277">
        <v>160486.91</v>
      </c>
      <c r="D308" s="278">
        <v>125165.49</v>
      </c>
      <c r="E308" s="278">
        <v>117612.33</v>
      </c>
      <c r="F308" s="278">
        <v>76639.05</v>
      </c>
      <c r="G308" s="277">
        <v>94547.31</v>
      </c>
      <c r="H308" s="277">
        <v>121512.2</v>
      </c>
      <c r="I308" s="278">
        <v>150563.23000000001</v>
      </c>
      <c r="J308" s="283">
        <v>87980.76</v>
      </c>
      <c r="K308" s="278">
        <v>82915.490000000005</v>
      </c>
      <c r="L308" s="280">
        <v>133999.73000000001</v>
      </c>
      <c r="M308" s="280">
        <v>133993.12</v>
      </c>
      <c r="N308" s="280">
        <f t="shared" si="8"/>
        <v>1395373.6600000001</v>
      </c>
    </row>
    <row r="309" spans="1:14" x14ac:dyDescent="0.15">
      <c r="A309" s="37" t="s">
        <v>78</v>
      </c>
      <c r="B309" s="277">
        <v>43021.64</v>
      </c>
      <c r="C309" s="277">
        <v>62791.32</v>
      </c>
      <c r="D309" s="278">
        <v>48971.64</v>
      </c>
      <c r="E309" s="278">
        <v>46016.42</v>
      </c>
      <c r="F309" s="278">
        <v>29985.42</v>
      </c>
      <c r="G309" s="277">
        <v>36992.11</v>
      </c>
      <c r="H309" s="277">
        <v>47542.26</v>
      </c>
      <c r="I309" s="278">
        <v>58908.63</v>
      </c>
      <c r="J309" s="281">
        <v>34422.92</v>
      </c>
      <c r="K309" s="278">
        <v>32441.11</v>
      </c>
      <c r="L309" s="280">
        <v>52428.08</v>
      </c>
      <c r="M309" s="280">
        <v>52425.49</v>
      </c>
      <c r="N309" s="280">
        <f t="shared" si="8"/>
        <v>545947.03999999992</v>
      </c>
    </row>
    <row r="310" spans="1:14" x14ac:dyDescent="0.15">
      <c r="A310" s="37" t="s">
        <v>79</v>
      </c>
      <c r="B310" s="277">
        <v>63921.21</v>
      </c>
      <c r="C310" s="277">
        <v>93294.85</v>
      </c>
      <c r="D310" s="278">
        <v>72761.67</v>
      </c>
      <c r="E310" s="278">
        <v>68370.84</v>
      </c>
      <c r="F310" s="278">
        <v>44552.1</v>
      </c>
      <c r="G310" s="277">
        <v>54962.59</v>
      </c>
      <c r="H310" s="277">
        <v>70637.919999999998</v>
      </c>
      <c r="I310" s="278">
        <v>87525.97</v>
      </c>
      <c r="J310" s="281">
        <v>51145.3</v>
      </c>
      <c r="K310" s="278">
        <v>48200.74</v>
      </c>
      <c r="L310" s="280">
        <v>77897.22</v>
      </c>
      <c r="M310" s="280">
        <v>77893.38</v>
      </c>
      <c r="N310" s="280">
        <f t="shared" si="8"/>
        <v>811163.78999999992</v>
      </c>
    </row>
    <row r="311" spans="1:14" ht="9.75" thickBot="1" x14ac:dyDescent="0.2">
      <c r="A311" s="285" t="s">
        <v>19</v>
      </c>
      <c r="B311" s="286">
        <f t="shared" ref="B311:N311" si="9">SUM(B253:B310)</f>
        <v>5779081.3999999985</v>
      </c>
      <c r="C311" s="286">
        <f t="shared" si="9"/>
        <v>8434735.1999999993</v>
      </c>
      <c r="D311" s="286">
        <f t="shared" si="9"/>
        <v>6578342.0000000009</v>
      </c>
      <c r="E311" s="286">
        <f t="shared" si="9"/>
        <v>6181369.1999999993</v>
      </c>
      <c r="F311" s="286">
        <f t="shared" si="9"/>
        <v>4027930.1999999988</v>
      </c>
      <c r="G311" s="286">
        <f t="shared" si="9"/>
        <v>4969137.1999999983</v>
      </c>
      <c r="H311" s="286">
        <f t="shared" si="9"/>
        <v>6386335.0000000009</v>
      </c>
      <c r="I311" s="286">
        <f t="shared" si="9"/>
        <v>7913174.4000000004</v>
      </c>
      <c r="J311" s="286">
        <f t="shared" si="9"/>
        <v>4624018.1999999993</v>
      </c>
      <c r="K311" s="286">
        <f t="shared" si="9"/>
        <v>4357802.2000000011</v>
      </c>
      <c r="L311" s="286">
        <f t="shared" si="9"/>
        <v>7042644.2000000011</v>
      </c>
      <c r="M311" s="286">
        <f t="shared" si="9"/>
        <v>7042296.7999999989</v>
      </c>
      <c r="N311" s="286">
        <f t="shared" si="9"/>
        <v>73336866.000000015</v>
      </c>
    </row>
    <row r="312" spans="1:14" ht="9.75" thickTop="1" x14ac:dyDescent="0.15"/>
    <row r="313" spans="1:14" x14ac:dyDescent="0.15">
      <c r="A313" s="275" t="s">
        <v>224</v>
      </c>
      <c r="B313" s="275"/>
      <c r="C313" s="275"/>
      <c r="D313" s="275"/>
      <c r="E313" s="275"/>
      <c r="F313" s="275"/>
      <c r="G313" s="275"/>
      <c r="H313" s="275"/>
      <c r="I313" s="275"/>
      <c r="J313" s="275"/>
      <c r="K313" s="275"/>
      <c r="L313" s="275"/>
      <c r="M313" s="275"/>
      <c r="N313" s="275"/>
    </row>
    <row r="314" spans="1:14" ht="9.75" thickBot="1" x14ac:dyDescent="0.2">
      <c r="A314" s="287" t="s">
        <v>221</v>
      </c>
      <c r="B314" s="276" t="s">
        <v>7</v>
      </c>
      <c r="C314" s="276" t="s">
        <v>8</v>
      </c>
      <c r="D314" s="276" t="s">
        <v>9</v>
      </c>
      <c r="E314" s="276" t="s">
        <v>10</v>
      </c>
      <c r="F314" s="276" t="s">
        <v>11</v>
      </c>
      <c r="G314" s="276" t="s">
        <v>12</v>
      </c>
      <c r="H314" s="276" t="s">
        <v>13</v>
      </c>
      <c r="I314" s="276" t="s">
        <v>14</v>
      </c>
      <c r="J314" s="276" t="s">
        <v>15</v>
      </c>
      <c r="K314" s="276" t="s">
        <v>16</v>
      </c>
      <c r="L314" s="276" t="s">
        <v>17</v>
      </c>
      <c r="M314" s="276" t="s">
        <v>18</v>
      </c>
      <c r="N314" s="276" t="s">
        <v>19</v>
      </c>
    </row>
    <row r="315" spans="1:14" ht="9.75" thickTop="1" x14ac:dyDescent="0.15">
      <c r="A315" s="37" t="s">
        <v>24</v>
      </c>
      <c r="B315" s="277">
        <v>6348.97</v>
      </c>
      <c r="C315" s="277">
        <v>6348.97</v>
      </c>
      <c r="D315" s="278">
        <v>6348.97</v>
      </c>
      <c r="E315" s="278">
        <v>6348.97</v>
      </c>
      <c r="F315" s="278">
        <v>6348.97</v>
      </c>
      <c r="G315" s="277">
        <v>6348.97</v>
      </c>
      <c r="H315" s="277">
        <v>6348.97</v>
      </c>
      <c r="I315" s="278">
        <v>6348.97</v>
      </c>
      <c r="J315" s="279">
        <v>6348.97</v>
      </c>
      <c r="K315" s="278">
        <v>6348.97</v>
      </c>
      <c r="L315" s="280">
        <v>6348.97</v>
      </c>
      <c r="M315" s="280">
        <v>6348.97</v>
      </c>
      <c r="N315" s="280">
        <f>SUM(B315:M315)</f>
        <v>76187.64</v>
      </c>
    </row>
    <row r="316" spans="1:14" x14ac:dyDescent="0.15">
      <c r="A316" s="37" t="s">
        <v>25</v>
      </c>
      <c r="B316" s="277">
        <v>2926.6</v>
      </c>
      <c r="C316" s="277">
        <v>2926.6</v>
      </c>
      <c r="D316" s="278">
        <v>2926.6</v>
      </c>
      <c r="E316" s="278">
        <v>2926.6</v>
      </c>
      <c r="F316" s="278">
        <v>2926.6</v>
      </c>
      <c r="G316" s="277">
        <v>2926.6</v>
      </c>
      <c r="H316" s="277">
        <v>2926.6</v>
      </c>
      <c r="I316" s="278">
        <v>2926.6</v>
      </c>
      <c r="J316" s="281">
        <v>2926.6</v>
      </c>
      <c r="K316" s="278">
        <v>2926.6</v>
      </c>
      <c r="L316" s="282">
        <v>2926.6</v>
      </c>
      <c r="M316" s="282">
        <v>2926.6</v>
      </c>
      <c r="N316" s="280">
        <f t="shared" ref="N316:N372" si="10">SUM(B316:M316)</f>
        <v>35119.19999999999</v>
      </c>
    </row>
    <row r="317" spans="1:14" x14ac:dyDescent="0.15">
      <c r="A317" s="37" t="s">
        <v>26</v>
      </c>
      <c r="B317" s="277">
        <v>19090.5</v>
      </c>
      <c r="C317" s="277">
        <v>19090.5</v>
      </c>
      <c r="D317" s="278">
        <v>19090.5</v>
      </c>
      <c r="E317" s="278">
        <v>19090.5</v>
      </c>
      <c r="F317" s="278">
        <v>19090.5</v>
      </c>
      <c r="G317" s="277">
        <v>19090.5</v>
      </c>
      <c r="H317" s="277">
        <v>19090.5</v>
      </c>
      <c r="I317" s="278">
        <v>19090.5</v>
      </c>
      <c r="J317" s="281">
        <v>19090.5</v>
      </c>
      <c r="K317" s="278">
        <v>19090.5</v>
      </c>
      <c r="L317" s="282">
        <v>19090.5</v>
      </c>
      <c r="M317" s="282">
        <v>19090.5</v>
      </c>
      <c r="N317" s="280">
        <f t="shared" si="10"/>
        <v>229086</v>
      </c>
    </row>
    <row r="318" spans="1:14" x14ac:dyDescent="0.15">
      <c r="A318" s="37" t="s">
        <v>27</v>
      </c>
      <c r="B318" s="277">
        <v>1908.74</v>
      </c>
      <c r="C318" s="277">
        <v>1908.74</v>
      </c>
      <c r="D318" s="278">
        <v>1908.74</v>
      </c>
      <c r="E318" s="278">
        <v>1908.74</v>
      </c>
      <c r="F318" s="278">
        <v>1908.74</v>
      </c>
      <c r="G318" s="277">
        <v>1908.74</v>
      </c>
      <c r="H318" s="277">
        <v>1908.74</v>
      </c>
      <c r="I318" s="278">
        <v>1908.74</v>
      </c>
      <c r="J318" s="281">
        <v>1908.74</v>
      </c>
      <c r="K318" s="278">
        <v>1908.74</v>
      </c>
      <c r="L318" s="282">
        <v>1908.74</v>
      </c>
      <c r="M318" s="282">
        <v>1908.74</v>
      </c>
      <c r="N318" s="280">
        <f t="shared" si="10"/>
        <v>22904.880000000005</v>
      </c>
    </row>
    <row r="319" spans="1:14" x14ac:dyDescent="0.15">
      <c r="A319" s="37" t="s">
        <v>28</v>
      </c>
      <c r="B319" s="277">
        <v>11600.54</v>
      </c>
      <c r="C319" s="277">
        <v>11600.54</v>
      </c>
      <c r="D319" s="278">
        <v>11600.54</v>
      </c>
      <c r="E319" s="278">
        <v>11600.54</v>
      </c>
      <c r="F319" s="278">
        <v>11600.54</v>
      </c>
      <c r="G319" s="277">
        <v>11600.54</v>
      </c>
      <c r="H319" s="277">
        <v>11600.54</v>
      </c>
      <c r="I319" s="278">
        <v>11600.54</v>
      </c>
      <c r="J319" s="283">
        <v>11600.54</v>
      </c>
      <c r="K319" s="278">
        <v>11600.54</v>
      </c>
      <c r="L319" s="280">
        <v>11600.54</v>
      </c>
      <c r="M319" s="280">
        <v>11600.54</v>
      </c>
      <c r="N319" s="280">
        <f t="shared" si="10"/>
        <v>139206.48000000004</v>
      </c>
    </row>
    <row r="320" spans="1:14" x14ac:dyDescent="0.15">
      <c r="A320" s="37" t="s">
        <v>29</v>
      </c>
      <c r="B320" s="277">
        <v>6110.98</v>
      </c>
      <c r="C320" s="277">
        <v>6110.98</v>
      </c>
      <c r="D320" s="278">
        <v>6110.98</v>
      </c>
      <c r="E320" s="278">
        <v>6110.98</v>
      </c>
      <c r="F320" s="278">
        <v>6110.98</v>
      </c>
      <c r="G320" s="277">
        <v>6110.98</v>
      </c>
      <c r="H320" s="277">
        <v>6110.98</v>
      </c>
      <c r="I320" s="278">
        <v>6110.98</v>
      </c>
      <c r="J320" s="281">
        <v>6110.98</v>
      </c>
      <c r="K320" s="278">
        <v>6110.98</v>
      </c>
      <c r="L320" s="280">
        <v>6110.98</v>
      </c>
      <c r="M320" s="280">
        <v>6110.98</v>
      </c>
      <c r="N320" s="280">
        <f t="shared" si="10"/>
        <v>73331.75999999998</v>
      </c>
    </row>
    <row r="321" spans="1:14" x14ac:dyDescent="0.15">
      <c r="A321" s="37" t="s">
        <v>30</v>
      </c>
      <c r="B321" s="277">
        <v>3389.89</v>
      </c>
      <c r="C321" s="277">
        <v>3389.89</v>
      </c>
      <c r="D321" s="278">
        <v>3389.89</v>
      </c>
      <c r="E321" s="278">
        <v>3389.89</v>
      </c>
      <c r="F321" s="278">
        <v>3389.89</v>
      </c>
      <c r="G321" s="277">
        <v>3389.89</v>
      </c>
      <c r="H321" s="277">
        <v>3389.89</v>
      </c>
      <c r="I321" s="278">
        <v>3389.89</v>
      </c>
      <c r="J321" s="281">
        <v>3389.89</v>
      </c>
      <c r="K321" s="278">
        <v>3389.89</v>
      </c>
      <c r="L321" s="280">
        <v>3389.89</v>
      </c>
      <c r="M321" s="280">
        <v>3389.89</v>
      </c>
      <c r="N321" s="280">
        <f t="shared" si="10"/>
        <v>40678.68</v>
      </c>
    </row>
    <row r="322" spans="1:14" x14ac:dyDescent="0.15">
      <c r="A322" s="37" t="s">
        <v>31</v>
      </c>
      <c r="B322" s="277">
        <v>6503.62</v>
      </c>
      <c r="C322" s="277">
        <v>6503.62</v>
      </c>
      <c r="D322" s="278">
        <v>6503.62</v>
      </c>
      <c r="E322" s="278">
        <v>6503.62</v>
      </c>
      <c r="F322" s="278">
        <v>6503.62</v>
      </c>
      <c r="G322" s="277">
        <v>6503.62</v>
      </c>
      <c r="H322" s="277">
        <v>6503.62</v>
      </c>
      <c r="I322" s="278">
        <v>6503.62</v>
      </c>
      <c r="J322" s="281">
        <v>6503.62</v>
      </c>
      <c r="K322" s="278">
        <v>6503.62</v>
      </c>
      <c r="L322" s="280">
        <v>6503.62</v>
      </c>
      <c r="M322" s="280">
        <v>6503.62</v>
      </c>
      <c r="N322" s="280">
        <f t="shared" si="10"/>
        <v>78043.44</v>
      </c>
    </row>
    <row r="323" spans="1:14" x14ac:dyDescent="0.15">
      <c r="A323" s="37" t="s">
        <v>32</v>
      </c>
      <c r="B323" s="277">
        <v>7279.95</v>
      </c>
      <c r="C323" s="277">
        <v>7279.95</v>
      </c>
      <c r="D323" s="278">
        <v>7279.95</v>
      </c>
      <c r="E323" s="278">
        <v>7279.95</v>
      </c>
      <c r="F323" s="278">
        <v>7279.95</v>
      </c>
      <c r="G323" s="277">
        <v>7279.95</v>
      </c>
      <c r="H323" s="277">
        <v>7279.95</v>
      </c>
      <c r="I323" s="278">
        <v>7279.95</v>
      </c>
      <c r="J323" s="283">
        <v>7279.95</v>
      </c>
      <c r="K323" s="278">
        <v>7279.95</v>
      </c>
      <c r="L323" s="280">
        <v>7279.95</v>
      </c>
      <c r="M323" s="280">
        <v>7279.95</v>
      </c>
      <c r="N323" s="280">
        <f t="shared" si="10"/>
        <v>87359.39999999998</v>
      </c>
    </row>
    <row r="324" spans="1:14" x14ac:dyDescent="0.15">
      <c r="A324" s="37" t="s">
        <v>33</v>
      </c>
      <c r="B324" s="277">
        <v>2083.02</v>
      </c>
      <c r="C324" s="277">
        <v>2083.02</v>
      </c>
      <c r="D324" s="278">
        <v>2083.02</v>
      </c>
      <c r="E324" s="278">
        <v>2083.02</v>
      </c>
      <c r="F324" s="278">
        <v>2083.02</v>
      </c>
      <c r="G324" s="277">
        <v>2083.02</v>
      </c>
      <c r="H324" s="277">
        <v>2083.02</v>
      </c>
      <c r="I324" s="278">
        <v>2083.02</v>
      </c>
      <c r="J324" s="281">
        <v>2083.02</v>
      </c>
      <c r="K324" s="278">
        <v>2083.02</v>
      </c>
      <c r="L324" s="280">
        <v>2083.02</v>
      </c>
      <c r="M324" s="280">
        <v>2083.02</v>
      </c>
      <c r="N324" s="280">
        <f t="shared" si="10"/>
        <v>24996.240000000002</v>
      </c>
    </row>
    <row r="325" spans="1:14" x14ac:dyDescent="0.15">
      <c r="A325" s="37" t="s">
        <v>34</v>
      </c>
      <c r="B325" s="277">
        <v>10243.34</v>
      </c>
      <c r="C325" s="277">
        <v>10243.34</v>
      </c>
      <c r="D325" s="278">
        <v>10243.34</v>
      </c>
      <c r="E325" s="278">
        <v>10243.34</v>
      </c>
      <c r="F325" s="278">
        <v>10243.34</v>
      </c>
      <c r="G325" s="277">
        <v>10243.34</v>
      </c>
      <c r="H325" s="277">
        <v>10243.34</v>
      </c>
      <c r="I325" s="278">
        <v>10243.34</v>
      </c>
      <c r="J325" s="281">
        <v>10243.34</v>
      </c>
      <c r="K325" s="278">
        <v>10243.34</v>
      </c>
      <c r="L325" s="280">
        <v>10243.34</v>
      </c>
      <c r="M325" s="280">
        <v>10243.34</v>
      </c>
      <c r="N325" s="280">
        <f t="shared" si="10"/>
        <v>122920.07999999997</v>
      </c>
    </row>
    <row r="326" spans="1:14" x14ac:dyDescent="0.15">
      <c r="A326" s="37" t="s">
        <v>35</v>
      </c>
      <c r="B326" s="277">
        <v>15743.15</v>
      </c>
      <c r="C326" s="277">
        <v>15743.15</v>
      </c>
      <c r="D326" s="278">
        <v>15743.15</v>
      </c>
      <c r="E326" s="278">
        <v>15743.15</v>
      </c>
      <c r="F326" s="278">
        <v>15743.15</v>
      </c>
      <c r="G326" s="277">
        <v>15743.15</v>
      </c>
      <c r="H326" s="277">
        <v>15743.15</v>
      </c>
      <c r="I326" s="278">
        <v>15743.15</v>
      </c>
      <c r="J326" s="284">
        <v>15743.15</v>
      </c>
      <c r="K326" s="278">
        <v>15743.15</v>
      </c>
      <c r="L326" s="280">
        <v>15743.15</v>
      </c>
      <c r="M326" s="280">
        <v>15743.15</v>
      </c>
      <c r="N326" s="280">
        <f t="shared" si="10"/>
        <v>188917.79999999996</v>
      </c>
    </row>
    <row r="327" spans="1:14" x14ac:dyDescent="0.15">
      <c r="A327" s="37" t="s">
        <v>36</v>
      </c>
      <c r="B327" s="277">
        <v>58306.89</v>
      </c>
      <c r="C327" s="277">
        <v>58306.89</v>
      </c>
      <c r="D327" s="278">
        <v>58306.89</v>
      </c>
      <c r="E327" s="278">
        <v>58306.89</v>
      </c>
      <c r="F327" s="278">
        <v>58306.89</v>
      </c>
      <c r="G327" s="277">
        <v>58306.89</v>
      </c>
      <c r="H327" s="277">
        <v>58306.89</v>
      </c>
      <c r="I327" s="278">
        <v>58306.89</v>
      </c>
      <c r="J327" s="281">
        <v>58306.89</v>
      </c>
      <c r="K327" s="278">
        <v>58306.89</v>
      </c>
      <c r="L327" s="280">
        <v>58306.89</v>
      </c>
      <c r="M327" s="280">
        <v>58306.89</v>
      </c>
      <c r="N327" s="280">
        <f t="shared" si="10"/>
        <v>699682.68</v>
      </c>
    </row>
    <row r="328" spans="1:14" x14ac:dyDescent="0.15">
      <c r="A328" s="37" t="s">
        <v>37</v>
      </c>
      <c r="B328" s="277">
        <v>5571.39</v>
      </c>
      <c r="C328" s="277">
        <v>5571.39</v>
      </c>
      <c r="D328" s="278">
        <v>5571.39</v>
      </c>
      <c r="E328" s="278">
        <v>5571.39</v>
      </c>
      <c r="F328" s="278">
        <v>5571.39</v>
      </c>
      <c r="G328" s="277">
        <v>5571.39</v>
      </c>
      <c r="H328" s="277">
        <v>5571.39</v>
      </c>
      <c r="I328" s="278">
        <v>5571.39</v>
      </c>
      <c r="J328" s="281">
        <v>5571.39</v>
      </c>
      <c r="K328" s="278">
        <v>5571.39</v>
      </c>
      <c r="L328" s="280">
        <v>5571.39</v>
      </c>
      <c r="M328" s="280">
        <v>5571.39</v>
      </c>
      <c r="N328" s="280">
        <f t="shared" si="10"/>
        <v>66856.680000000008</v>
      </c>
    </row>
    <row r="329" spans="1:14" x14ac:dyDescent="0.15">
      <c r="A329" s="37" t="s">
        <v>38</v>
      </c>
      <c r="B329" s="277">
        <v>7219.3</v>
      </c>
      <c r="C329" s="277">
        <v>7219.3</v>
      </c>
      <c r="D329" s="278">
        <v>7219.3</v>
      </c>
      <c r="E329" s="278">
        <v>7219.3</v>
      </c>
      <c r="F329" s="278">
        <v>7219.3</v>
      </c>
      <c r="G329" s="277">
        <v>7219.3</v>
      </c>
      <c r="H329" s="277">
        <v>7219.3</v>
      </c>
      <c r="I329" s="278">
        <v>7219.3</v>
      </c>
      <c r="J329" s="281">
        <v>7219.3</v>
      </c>
      <c r="K329" s="278">
        <v>7219.3</v>
      </c>
      <c r="L329" s="280">
        <v>7219.3</v>
      </c>
      <c r="M329" s="280">
        <v>7219.3</v>
      </c>
      <c r="N329" s="280">
        <f t="shared" si="10"/>
        <v>86631.60000000002</v>
      </c>
    </row>
    <row r="330" spans="1:14" x14ac:dyDescent="0.15">
      <c r="A330" s="37" t="s">
        <v>104</v>
      </c>
      <c r="B330" s="277">
        <v>13698.41</v>
      </c>
      <c r="C330" s="277">
        <v>13698.41</v>
      </c>
      <c r="D330" s="278">
        <v>13698.41</v>
      </c>
      <c r="E330" s="278">
        <v>13698.41</v>
      </c>
      <c r="F330" s="278">
        <v>13698.41</v>
      </c>
      <c r="G330" s="277">
        <v>13698.41</v>
      </c>
      <c r="H330" s="277">
        <v>13698.41</v>
      </c>
      <c r="I330" s="278">
        <v>13698.41</v>
      </c>
      <c r="J330" s="284">
        <v>13698.41</v>
      </c>
      <c r="K330" s="278">
        <v>13698.41</v>
      </c>
      <c r="L330" s="280">
        <v>13698.41</v>
      </c>
      <c r="M330" s="280">
        <v>13698.41</v>
      </c>
      <c r="N330" s="280">
        <f t="shared" si="10"/>
        <v>164380.92000000001</v>
      </c>
    </row>
    <row r="331" spans="1:14" x14ac:dyDescent="0.15">
      <c r="A331" s="37" t="s">
        <v>39</v>
      </c>
      <c r="B331" s="277">
        <v>8837.08</v>
      </c>
      <c r="C331" s="277">
        <v>8837.08</v>
      </c>
      <c r="D331" s="278">
        <v>8837.08</v>
      </c>
      <c r="E331" s="278">
        <v>8837.08</v>
      </c>
      <c r="F331" s="278">
        <v>8837.08</v>
      </c>
      <c r="G331" s="277">
        <v>8837.08</v>
      </c>
      <c r="H331" s="277">
        <v>8837.08</v>
      </c>
      <c r="I331" s="278">
        <v>8837.08</v>
      </c>
      <c r="J331" s="281">
        <v>8837.08</v>
      </c>
      <c r="K331" s="278">
        <v>8837.08</v>
      </c>
      <c r="L331" s="280">
        <v>8837.08</v>
      </c>
      <c r="M331" s="280">
        <v>8837.08</v>
      </c>
      <c r="N331" s="280">
        <f t="shared" si="10"/>
        <v>106044.96</v>
      </c>
    </row>
    <row r="332" spans="1:14" x14ac:dyDescent="0.15">
      <c r="A332" s="37" t="s">
        <v>40</v>
      </c>
      <c r="B332" s="277">
        <v>5481.06</v>
      </c>
      <c r="C332" s="277">
        <v>5481.06</v>
      </c>
      <c r="D332" s="278">
        <v>5481.06</v>
      </c>
      <c r="E332" s="278">
        <v>5481.06</v>
      </c>
      <c r="F332" s="278">
        <v>5481.06</v>
      </c>
      <c r="G332" s="277">
        <v>5481.06</v>
      </c>
      <c r="H332" s="277">
        <v>5481.06</v>
      </c>
      <c r="I332" s="278">
        <v>5481.06</v>
      </c>
      <c r="J332" s="281">
        <v>5481.06</v>
      </c>
      <c r="K332" s="278">
        <v>5481.06</v>
      </c>
      <c r="L332" s="280">
        <v>5481.06</v>
      </c>
      <c r="M332" s="280">
        <v>5481.06</v>
      </c>
      <c r="N332" s="280">
        <f t="shared" si="10"/>
        <v>65772.719999999987</v>
      </c>
    </row>
    <row r="333" spans="1:14" x14ac:dyDescent="0.15">
      <c r="A333" s="37" t="s">
        <v>41</v>
      </c>
      <c r="B333" s="277">
        <v>2234.7399999999998</v>
      </c>
      <c r="C333" s="277">
        <v>2234.7399999999998</v>
      </c>
      <c r="D333" s="278">
        <v>2234.7399999999998</v>
      </c>
      <c r="E333" s="278">
        <v>2234.7399999999998</v>
      </c>
      <c r="F333" s="278">
        <v>2234.7399999999998</v>
      </c>
      <c r="G333" s="277">
        <v>2234.7399999999998</v>
      </c>
      <c r="H333" s="277">
        <v>2234.7399999999998</v>
      </c>
      <c r="I333" s="278">
        <v>2234.7399999999998</v>
      </c>
      <c r="J333" s="284">
        <v>2234.7399999999998</v>
      </c>
      <c r="K333" s="278">
        <v>2234.7399999999998</v>
      </c>
      <c r="L333" s="280">
        <v>2234.7399999999998</v>
      </c>
      <c r="M333" s="280">
        <v>2234.7399999999998</v>
      </c>
      <c r="N333" s="280">
        <f t="shared" si="10"/>
        <v>26816.87999999999</v>
      </c>
    </row>
    <row r="334" spans="1:14" x14ac:dyDescent="0.15">
      <c r="A334" s="37" t="s">
        <v>42</v>
      </c>
      <c r="B334" s="277">
        <v>32646.23</v>
      </c>
      <c r="C334" s="277">
        <v>32646.23</v>
      </c>
      <c r="D334" s="278">
        <v>32646.23</v>
      </c>
      <c r="E334" s="278">
        <v>32646.23</v>
      </c>
      <c r="F334" s="278">
        <v>32646.23</v>
      </c>
      <c r="G334" s="277">
        <v>32646.23</v>
      </c>
      <c r="H334" s="277">
        <v>32646.23</v>
      </c>
      <c r="I334" s="278">
        <v>32646.23</v>
      </c>
      <c r="J334" s="283">
        <v>32646.23</v>
      </c>
      <c r="K334" s="278">
        <v>32646.23</v>
      </c>
      <c r="L334" s="280">
        <v>32646.23</v>
      </c>
      <c r="M334" s="280">
        <v>32646.23</v>
      </c>
      <c r="N334" s="280">
        <f t="shared" si="10"/>
        <v>391754.75999999995</v>
      </c>
    </row>
    <row r="335" spans="1:14" x14ac:dyDescent="0.15">
      <c r="A335" s="37" t="s">
        <v>43</v>
      </c>
      <c r="B335" s="277">
        <v>19089.23</v>
      </c>
      <c r="C335" s="277">
        <v>19089.23</v>
      </c>
      <c r="D335" s="278">
        <v>19089.23</v>
      </c>
      <c r="E335" s="278">
        <v>19089.23</v>
      </c>
      <c r="F335" s="278">
        <v>19089.23</v>
      </c>
      <c r="G335" s="277">
        <v>19089.23</v>
      </c>
      <c r="H335" s="277">
        <v>19089.23</v>
      </c>
      <c r="I335" s="278">
        <v>19089.23</v>
      </c>
      <c r="J335" s="283">
        <v>19089.23</v>
      </c>
      <c r="K335" s="278">
        <v>19089.23</v>
      </c>
      <c r="L335" s="280">
        <v>19089.23</v>
      </c>
      <c r="M335" s="280">
        <v>19089.23</v>
      </c>
      <c r="N335" s="280">
        <f t="shared" si="10"/>
        <v>229070.76000000004</v>
      </c>
    </row>
    <row r="336" spans="1:14" x14ac:dyDescent="0.15">
      <c r="A336" s="37" t="s">
        <v>44</v>
      </c>
      <c r="B336" s="277">
        <v>6310.46</v>
      </c>
      <c r="C336" s="277">
        <v>6310.46</v>
      </c>
      <c r="D336" s="278">
        <v>6310.46</v>
      </c>
      <c r="E336" s="278">
        <v>6310.46</v>
      </c>
      <c r="F336" s="278">
        <v>6310.46</v>
      </c>
      <c r="G336" s="277">
        <v>6310.46</v>
      </c>
      <c r="H336" s="277">
        <v>6310.46</v>
      </c>
      <c r="I336" s="278">
        <v>6310.46</v>
      </c>
      <c r="J336" s="281">
        <v>6310.46</v>
      </c>
      <c r="K336" s="278">
        <v>6310.46</v>
      </c>
      <c r="L336" s="280">
        <v>6310.46</v>
      </c>
      <c r="M336" s="280">
        <v>6310.46</v>
      </c>
      <c r="N336" s="280">
        <f t="shared" si="10"/>
        <v>75725.52</v>
      </c>
    </row>
    <row r="337" spans="1:14" x14ac:dyDescent="0.15">
      <c r="A337" s="37" t="s">
        <v>45</v>
      </c>
      <c r="B337" s="277">
        <v>5310.32</v>
      </c>
      <c r="C337" s="277">
        <v>5310.32</v>
      </c>
      <c r="D337" s="278">
        <v>5310.32</v>
      </c>
      <c r="E337" s="278">
        <v>5310.32</v>
      </c>
      <c r="F337" s="278">
        <v>5310.32</v>
      </c>
      <c r="G337" s="277">
        <v>5310.32</v>
      </c>
      <c r="H337" s="277">
        <v>5310.32</v>
      </c>
      <c r="I337" s="278">
        <v>5310.32</v>
      </c>
      <c r="J337" s="281">
        <v>5310.32</v>
      </c>
      <c r="K337" s="278">
        <v>5310.32</v>
      </c>
      <c r="L337" s="280">
        <v>5310.32</v>
      </c>
      <c r="M337" s="280">
        <v>5310.32</v>
      </c>
      <c r="N337" s="280">
        <f t="shared" si="10"/>
        <v>63723.839999999997</v>
      </c>
    </row>
    <row r="338" spans="1:14" x14ac:dyDescent="0.15">
      <c r="A338" s="37" t="s">
        <v>46</v>
      </c>
      <c r="B338" s="277">
        <v>32472.94</v>
      </c>
      <c r="C338" s="277">
        <v>32472.94</v>
      </c>
      <c r="D338" s="278">
        <v>32472.94</v>
      </c>
      <c r="E338" s="278">
        <v>32472.94</v>
      </c>
      <c r="F338" s="278">
        <v>32472.94</v>
      </c>
      <c r="G338" s="277">
        <v>32472.94</v>
      </c>
      <c r="H338" s="277">
        <v>32472.94</v>
      </c>
      <c r="I338" s="278">
        <v>32472.94</v>
      </c>
      <c r="J338" s="283">
        <v>32472.94</v>
      </c>
      <c r="K338" s="278">
        <v>32472.94</v>
      </c>
      <c r="L338" s="280">
        <v>32472.94</v>
      </c>
      <c r="M338" s="280">
        <v>32472.94</v>
      </c>
      <c r="N338" s="280">
        <f t="shared" si="10"/>
        <v>389675.27999999997</v>
      </c>
    </row>
    <row r="339" spans="1:14" x14ac:dyDescent="0.15">
      <c r="A339" s="37" t="s">
        <v>47</v>
      </c>
      <c r="B339" s="277">
        <v>10129.030000000001</v>
      </c>
      <c r="C339" s="277">
        <v>10129.030000000001</v>
      </c>
      <c r="D339" s="278">
        <v>10129.030000000001</v>
      </c>
      <c r="E339" s="278">
        <v>10129.030000000001</v>
      </c>
      <c r="F339" s="278">
        <v>10129.030000000001</v>
      </c>
      <c r="G339" s="277">
        <v>10129.030000000001</v>
      </c>
      <c r="H339" s="277">
        <v>10129.030000000001</v>
      </c>
      <c r="I339" s="278">
        <v>10129.030000000001</v>
      </c>
      <c r="J339" s="284">
        <v>10129.030000000001</v>
      </c>
      <c r="K339" s="278">
        <v>10129.030000000001</v>
      </c>
      <c r="L339" s="280">
        <v>10129.030000000001</v>
      </c>
      <c r="M339" s="280">
        <v>10129.030000000001</v>
      </c>
      <c r="N339" s="280">
        <f t="shared" si="10"/>
        <v>121548.36</v>
      </c>
    </row>
    <row r="340" spans="1:14" x14ac:dyDescent="0.15">
      <c r="A340" s="37" t="s">
        <v>48</v>
      </c>
      <c r="B340" s="277">
        <v>3691.14</v>
      </c>
      <c r="C340" s="277">
        <v>3691.14</v>
      </c>
      <c r="D340" s="278">
        <v>3691.14</v>
      </c>
      <c r="E340" s="278">
        <v>3691.14</v>
      </c>
      <c r="F340" s="278">
        <v>3691.14</v>
      </c>
      <c r="G340" s="277">
        <v>3691.14</v>
      </c>
      <c r="H340" s="277">
        <v>3691.14</v>
      </c>
      <c r="I340" s="278">
        <v>3691.14</v>
      </c>
      <c r="J340" s="281">
        <v>3691.14</v>
      </c>
      <c r="K340" s="278">
        <v>3691.14</v>
      </c>
      <c r="L340" s="280">
        <v>3691.14</v>
      </c>
      <c r="M340" s="280">
        <v>3691.14</v>
      </c>
      <c r="N340" s="280">
        <f t="shared" si="10"/>
        <v>44293.68</v>
      </c>
    </row>
    <row r="341" spans="1:14" x14ac:dyDescent="0.15">
      <c r="A341" s="37" t="s">
        <v>49</v>
      </c>
      <c r="B341" s="277">
        <v>3559.32</v>
      </c>
      <c r="C341" s="277">
        <v>3559.32</v>
      </c>
      <c r="D341" s="278">
        <v>3559.32</v>
      </c>
      <c r="E341" s="278">
        <v>3559.32</v>
      </c>
      <c r="F341" s="278">
        <v>3559.32</v>
      </c>
      <c r="G341" s="277">
        <v>3559.32</v>
      </c>
      <c r="H341" s="277">
        <v>3559.32</v>
      </c>
      <c r="I341" s="278">
        <v>3559.32</v>
      </c>
      <c r="J341" s="283">
        <v>3559.32</v>
      </c>
      <c r="K341" s="278">
        <v>3559.32</v>
      </c>
      <c r="L341" s="280">
        <v>3559.32</v>
      </c>
      <c r="M341" s="280">
        <v>3559.32</v>
      </c>
      <c r="N341" s="280">
        <f t="shared" si="10"/>
        <v>42711.840000000004</v>
      </c>
    </row>
    <row r="342" spans="1:14" x14ac:dyDescent="0.15">
      <c r="A342" s="37" t="s">
        <v>50</v>
      </c>
      <c r="B342" s="277">
        <v>288873.67</v>
      </c>
      <c r="C342" s="277">
        <v>288873.67</v>
      </c>
      <c r="D342" s="278">
        <v>288873.67</v>
      </c>
      <c r="E342" s="278">
        <v>288873.67</v>
      </c>
      <c r="F342" s="278">
        <v>288873.67</v>
      </c>
      <c r="G342" s="277">
        <v>288873.67</v>
      </c>
      <c r="H342" s="277">
        <v>288873.67</v>
      </c>
      <c r="I342" s="278">
        <v>288873.67</v>
      </c>
      <c r="J342" s="283">
        <v>288873.67</v>
      </c>
      <c r="K342" s="278">
        <v>288873.67</v>
      </c>
      <c r="L342" s="280">
        <v>288873.67</v>
      </c>
      <c r="M342" s="280">
        <v>288873.67</v>
      </c>
      <c r="N342" s="280">
        <f t="shared" si="10"/>
        <v>3466484.0399999996</v>
      </c>
    </row>
    <row r="343" spans="1:14" x14ac:dyDescent="0.15">
      <c r="A343" s="37" t="s">
        <v>51</v>
      </c>
      <c r="B343" s="277">
        <v>6675.11</v>
      </c>
      <c r="C343" s="277">
        <v>6675.11</v>
      </c>
      <c r="D343" s="278">
        <v>6675.11</v>
      </c>
      <c r="E343" s="278">
        <v>6675.11</v>
      </c>
      <c r="F343" s="278">
        <v>6675.11</v>
      </c>
      <c r="G343" s="277">
        <v>6675.11</v>
      </c>
      <c r="H343" s="277">
        <v>6675.11</v>
      </c>
      <c r="I343" s="278">
        <v>6675.11</v>
      </c>
      <c r="J343" s="281">
        <v>6675.11</v>
      </c>
      <c r="K343" s="278">
        <v>6675.11</v>
      </c>
      <c r="L343" s="280">
        <v>6675.11</v>
      </c>
      <c r="M343" s="280">
        <v>6675.11</v>
      </c>
      <c r="N343" s="280">
        <f t="shared" si="10"/>
        <v>80101.319999999992</v>
      </c>
    </row>
    <row r="344" spans="1:14" x14ac:dyDescent="0.15">
      <c r="A344" s="37" t="s">
        <v>52</v>
      </c>
      <c r="B344" s="277">
        <v>2061.77</v>
      </c>
      <c r="C344" s="277">
        <v>2061.77</v>
      </c>
      <c r="D344" s="278">
        <v>2061.77</v>
      </c>
      <c r="E344" s="278">
        <v>2061.77</v>
      </c>
      <c r="F344" s="278">
        <v>2061.77</v>
      </c>
      <c r="G344" s="277">
        <v>2061.77</v>
      </c>
      <c r="H344" s="277">
        <v>2061.77</v>
      </c>
      <c r="I344" s="278">
        <v>2061.77</v>
      </c>
      <c r="J344" s="281">
        <v>2061.77</v>
      </c>
      <c r="K344" s="278">
        <v>2061.77</v>
      </c>
      <c r="L344" s="280">
        <v>2061.77</v>
      </c>
      <c r="M344" s="280">
        <v>2061.77</v>
      </c>
      <c r="N344" s="280">
        <f t="shared" si="10"/>
        <v>24741.24</v>
      </c>
    </row>
    <row r="345" spans="1:14" x14ac:dyDescent="0.15">
      <c r="A345" s="37" t="s">
        <v>53</v>
      </c>
      <c r="B345" s="277">
        <v>5380.44</v>
      </c>
      <c r="C345" s="277">
        <v>5380.44</v>
      </c>
      <c r="D345" s="278">
        <v>5380.44</v>
      </c>
      <c r="E345" s="278">
        <v>5380.44</v>
      </c>
      <c r="F345" s="278">
        <v>5380.44</v>
      </c>
      <c r="G345" s="277">
        <v>5380.44</v>
      </c>
      <c r="H345" s="277">
        <v>5380.44</v>
      </c>
      <c r="I345" s="278">
        <v>5380.44</v>
      </c>
      <c r="J345" s="281">
        <v>5380.44</v>
      </c>
      <c r="K345" s="278">
        <v>5380.44</v>
      </c>
      <c r="L345" s="280">
        <v>5380.44</v>
      </c>
      <c r="M345" s="280">
        <v>5380.44</v>
      </c>
      <c r="N345" s="280">
        <f t="shared" si="10"/>
        <v>64565.280000000006</v>
      </c>
    </row>
    <row r="346" spans="1:14" x14ac:dyDescent="0.15">
      <c r="A346" s="37" t="s">
        <v>54</v>
      </c>
      <c r="B346" s="277">
        <v>4678.7</v>
      </c>
      <c r="C346" s="277">
        <v>4678.7</v>
      </c>
      <c r="D346" s="278">
        <v>4678.7</v>
      </c>
      <c r="E346" s="278">
        <v>4678.7</v>
      </c>
      <c r="F346" s="278">
        <v>4678.7</v>
      </c>
      <c r="G346" s="277">
        <v>4678.7</v>
      </c>
      <c r="H346" s="277">
        <v>4678.7</v>
      </c>
      <c r="I346" s="278">
        <v>4678.7</v>
      </c>
      <c r="J346" s="281">
        <v>4678.7</v>
      </c>
      <c r="K346" s="278">
        <v>4678.7</v>
      </c>
      <c r="L346" s="280">
        <v>4678.7</v>
      </c>
      <c r="M346" s="280">
        <v>4678.7</v>
      </c>
      <c r="N346" s="280">
        <f t="shared" si="10"/>
        <v>56144.399999999987</v>
      </c>
    </row>
    <row r="347" spans="1:14" x14ac:dyDescent="0.15">
      <c r="A347" s="37" t="s">
        <v>55</v>
      </c>
      <c r="B347" s="277">
        <v>13065.57</v>
      </c>
      <c r="C347" s="277">
        <v>13065.57</v>
      </c>
      <c r="D347" s="278">
        <v>13065.57</v>
      </c>
      <c r="E347" s="278">
        <v>13065.57</v>
      </c>
      <c r="F347" s="278">
        <v>13065.57</v>
      </c>
      <c r="G347" s="277">
        <v>13065.57</v>
      </c>
      <c r="H347" s="277">
        <v>13065.57</v>
      </c>
      <c r="I347" s="278">
        <v>13065.57</v>
      </c>
      <c r="J347" s="281">
        <v>13065.57</v>
      </c>
      <c r="K347" s="278">
        <v>13065.57</v>
      </c>
      <c r="L347" s="280">
        <v>13065.57</v>
      </c>
      <c r="M347" s="280">
        <v>13065.57</v>
      </c>
      <c r="N347" s="280">
        <f t="shared" si="10"/>
        <v>156786.84000000003</v>
      </c>
    </row>
    <row r="348" spans="1:14" x14ac:dyDescent="0.15">
      <c r="A348" s="37" t="s">
        <v>56</v>
      </c>
      <c r="B348" s="277">
        <v>3789.82</v>
      </c>
      <c r="C348" s="277">
        <v>3789.82</v>
      </c>
      <c r="D348" s="278">
        <v>3789.82</v>
      </c>
      <c r="E348" s="278">
        <v>3789.82</v>
      </c>
      <c r="F348" s="278">
        <v>3789.82</v>
      </c>
      <c r="G348" s="277">
        <v>3789.82</v>
      </c>
      <c r="H348" s="277">
        <v>3789.82</v>
      </c>
      <c r="I348" s="278">
        <v>3789.82</v>
      </c>
      <c r="J348" s="281">
        <v>3789.82</v>
      </c>
      <c r="K348" s="278">
        <v>3789.82</v>
      </c>
      <c r="L348" s="280">
        <v>3789.82</v>
      </c>
      <c r="M348" s="280">
        <v>3789.82</v>
      </c>
      <c r="N348" s="280">
        <f t="shared" si="10"/>
        <v>45477.840000000004</v>
      </c>
    </row>
    <row r="349" spans="1:14" x14ac:dyDescent="0.15">
      <c r="A349" s="37" t="s">
        <v>57</v>
      </c>
      <c r="B349" s="277">
        <v>105205.54</v>
      </c>
      <c r="C349" s="277">
        <v>105205.54</v>
      </c>
      <c r="D349" s="278">
        <v>105205.54</v>
      </c>
      <c r="E349" s="278">
        <v>105205.54</v>
      </c>
      <c r="F349" s="278">
        <v>105205.54</v>
      </c>
      <c r="G349" s="277">
        <v>105205.54</v>
      </c>
      <c r="H349" s="277">
        <v>105205.54</v>
      </c>
      <c r="I349" s="278">
        <v>105205.54</v>
      </c>
      <c r="J349" s="281">
        <v>105205.54</v>
      </c>
      <c r="K349" s="278">
        <v>105205.54</v>
      </c>
      <c r="L349" s="280">
        <v>105205.54</v>
      </c>
      <c r="M349" s="280">
        <v>105205.54</v>
      </c>
      <c r="N349" s="280">
        <f t="shared" si="10"/>
        <v>1262466.4800000002</v>
      </c>
    </row>
    <row r="350" spans="1:14" x14ac:dyDescent="0.15">
      <c r="A350" s="37" t="s">
        <v>58</v>
      </c>
      <c r="B350" s="277">
        <v>10248.19</v>
      </c>
      <c r="C350" s="277">
        <v>10248.19</v>
      </c>
      <c r="D350" s="278">
        <v>10248.19</v>
      </c>
      <c r="E350" s="278">
        <v>10248.19</v>
      </c>
      <c r="F350" s="278">
        <v>10248.19</v>
      </c>
      <c r="G350" s="277">
        <v>10248.19</v>
      </c>
      <c r="H350" s="277">
        <v>10248.19</v>
      </c>
      <c r="I350" s="278">
        <v>10248.19</v>
      </c>
      <c r="J350" s="283">
        <v>10248.19</v>
      </c>
      <c r="K350" s="278">
        <v>10248.19</v>
      </c>
      <c r="L350" s="280">
        <v>10248.19</v>
      </c>
      <c r="M350" s="280">
        <v>10248.19</v>
      </c>
      <c r="N350" s="280">
        <f t="shared" si="10"/>
        <v>122978.28000000001</v>
      </c>
    </row>
    <row r="351" spans="1:14" x14ac:dyDescent="0.15">
      <c r="A351" s="37" t="s">
        <v>59</v>
      </c>
      <c r="B351" s="277">
        <v>33468.83</v>
      </c>
      <c r="C351" s="277">
        <v>33468.83</v>
      </c>
      <c r="D351" s="278">
        <v>33468.83</v>
      </c>
      <c r="E351" s="278">
        <v>33468.83</v>
      </c>
      <c r="F351" s="278">
        <v>33468.83</v>
      </c>
      <c r="G351" s="277">
        <v>33468.83</v>
      </c>
      <c r="H351" s="277">
        <v>33468.83</v>
      </c>
      <c r="I351" s="278">
        <v>33468.83</v>
      </c>
      <c r="J351" s="284">
        <v>33468.83</v>
      </c>
      <c r="K351" s="278">
        <v>33468.83</v>
      </c>
      <c r="L351" s="280">
        <v>33468.83</v>
      </c>
      <c r="M351" s="280">
        <v>33468.83</v>
      </c>
      <c r="N351" s="280">
        <f t="shared" si="10"/>
        <v>401625.96000000014</v>
      </c>
    </row>
    <row r="352" spans="1:14" x14ac:dyDescent="0.15">
      <c r="A352" s="37" t="s">
        <v>60</v>
      </c>
      <c r="B352" s="277">
        <v>5258.54</v>
      </c>
      <c r="C352" s="277">
        <v>5258.54</v>
      </c>
      <c r="D352" s="278">
        <v>5258.54</v>
      </c>
      <c r="E352" s="278">
        <v>5258.54</v>
      </c>
      <c r="F352" s="278">
        <v>5258.54</v>
      </c>
      <c r="G352" s="277">
        <v>5258.54</v>
      </c>
      <c r="H352" s="277">
        <v>5258.54</v>
      </c>
      <c r="I352" s="278">
        <v>5258.54</v>
      </c>
      <c r="J352" s="281">
        <v>5258.54</v>
      </c>
      <c r="K352" s="278">
        <v>5258.54</v>
      </c>
      <c r="L352" s="280">
        <v>5258.54</v>
      </c>
      <c r="M352" s="280">
        <v>5258.54</v>
      </c>
      <c r="N352" s="280">
        <f t="shared" si="10"/>
        <v>63102.48</v>
      </c>
    </row>
    <row r="353" spans="1:14" x14ac:dyDescent="0.15">
      <c r="A353" s="37" t="s">
        <v>105</v>
      </c>
      <c r="B353" s="277">
        <v>5174.66</v>
      </c>
      <c r="C353" s="277">
        <v>5174.66</v>
      </c>
      <c r="D353" s="278">
        <v>5174.66</v>
      </c>
      <c r="E353" s="278">
        <v>5174.66</v>
      </c>
      <c r="F353" s="278">
        <v>5174.66</v>
      </c>
      <c r="G353" s="277">
        <v>5174.66</v>
      </c>
      <c r="H353" s="277">
        <v>5174.66</v>
      </c>
      <c r="I353" s="278">
        <v>5174.66</v>
      </c>
      <c r="J353" s="281">
        <v>5174.66</v>
      </c>
      <c r="K353" s="278">
        <v>5174.66</v>
      </c>
      <c r="L353" s="280">
        <v>5174.66</v>
      </c>
      <c r="M353" s="280">
        <v>5174.66</v>
      </c>
      <c r="N353" s="280">
        <f t="shared" si="10"/>
        <v>62095.920000000013</v>
      </c>
    </row>
    <row r="354" spans="1:14" x14ac:dyDescent="0.15">
      <c r="A354" s="37" t="s">
        <v>61</v>
      </c>
      <c r="B354" s="277">
        <v>12869.17</v>
      </c>
      <c r="C354" s="277">
        <v>12869.17</v>
      </c>
      <c r="D354" s="278">
        <v>12869.17</v>
      </c>
      <c r="E354" s="278">
        <v>12869.17</v>
      </c>
      <c r="F354" s="278">
        <v>12869.17</v>
      </c>
      <c r="G354" s="277">
        <v>12869.17</v>
      </c>
      <c r="H354" s="277">
        <v>12869.17</v>
      </c>
      <c r="I354" s="278">
        <v>12869.17</v>
      </c>
      <c r="J354" s="281">
        <v>12869.17</v>
      </c>
      <c r="K354" s="278">
        <v>12869.17</v>
      </c>
      <c r="L354" s="280">
        <v>12869.17</v>
      </c>
      <c r="M354" s="280">
        <v>12869.17</v>
      </c>
      <c r="N354" s="280">
        <f t="shared" si="10"/>
        <v>154430.04</v>
      </c>
    </row>
    <row r="355" spans="1:14" x14ac:dyDescent="0.15">
      <c r="A355" s="37" t="s">
        <v>62</v>
      </c>
      <c r="B355" s="277">
        <v>7439.19</v>
      </c>
      <c r="C355" s="277">
        <v>7439.19</v>
      </c>
      <c r="D355" s="278">
        <v>7439.19</v>
      </c>
      <c r="E355" s="278">
        <v>7439.19</v>
      </c>
      <c r="F355" s="278">
        <v>7439.19</v>
      </c>
      <c r="G355" s="277">
        <v>7439.19</v>
      </c>
      <c r="H355" s="277">
        <v>7439.19</v>
      </c>
      <c r="I355" s="278">
        <v>7439.19</v>
      </c>
      <c r="J355" s="281">
        <v>7439.19</v>
      </c>
      <c r="K355" s="278">
        <v>7439.19</v>
      </c>
      <c r="L355" s="280">
        <v>7439.19</v>
      </c>
      <c r="M355" s="280">
        <v>7439.19</v>
      </c>
      <c r="N355" s="280">
        <f t="shared" si="10"/>
        <v>89270.280000000013</v>
      </c>
    </row>
    <row r="356" spans="1:14" x14ac:dyDescent="0.15">
      <c r="A356" s="37" t="s">
        <v>63</v>
      </c>
      <c r="B356" s="277">
        <v>6952.89</v>
      </c>
      <c r="C356" s="277">
        <v>6952.89</v>
      </c>
      <c r="D356" s="278">
        <v>6952.89</v>
      </c>
      <c r="E356" s="278">
        <v>6952.89</v>
      </c>
      <c r="F356" s="278">
        <v>6952.89</v>
      </c>
      <c r="G356" s="277">
        <v>6952.89</v>
      </c>
      <c r="H356" s="277">
        <v>6952.89</v>
      </c>
      <c r="I356" s="278">
        <v>6952.89</v>
      </c>
      <c r="J356" s="281">
        <v>6952.89</v>
      </c>
      <c r="K356" s="278">
        <v>6952.89</v>
      </c>
      <c r="L356" s="280">
        <v>6952.89</v>
      </c>
      <c r="M356" s="280">
        <v>6952.89</v>
      </c>
      <c r="N356" s="280">
        <f t="shared" si="10"/>
        <v>83434.680000000008</v>
      </c>
    </row>
    <row r="357" spans="1:14" x14ac:dyDescent="0.15">
      <c r="A357" s="37" t="s">
        <v>64</v>
      </c>
      <c r="B357" s="277">
        <v>4948.09</v>
      </c>
      <c r="C357" s="277">
        <v>4948.09</v>
      </c>
      <c r="D357" s="278">
        <v>4948.09</v>
      </c>
      <c r="E357" s="278">
        <v>4948.09</v>
      </c>
      <c r="F357" s="278">
        <v>4948.09</v>
      </c>
      <c r="G357" s="277">
        <v>4948.09</v>
      </c>
      <c r="H357" s="277">
        <v>4948.09</v>
      </c>
      <c r="I357" s="278">
        <v>4948.09</v>
      </c>
      <c r="J357" s="281">
        <v>4948.09</v>
      </c>
      <c r="K357" s="278">
        <v>4948.09</v>
      </c>
      <c r="L357" s="280">
        <v>4948.09</v>
      </c>
      <c r="M357" s="280">
        <v>4948.09</v>
      </c>
      <c r="N357" s="280">
        <f t="shared" si="10"/>
        <v>59377.079999999987</v>
      </c>
    </row>
    <row r="358" spans="1:14" x14ac:dyDescent="0.15">
      <c r="A358" s="37" t="s">
        <v>65</v>
      </c>
      <c r="B358" s="277">
        <v>2941.09</v>
      </c>
      <c r="C358" s="277">
        <v>2941.09</v>
      </c>
      <c r="D358" s="278">
        <v>2941.09</v>
      </c>
      <c r="E358" s="278">
        <v>2941.09</v>
      </c>
      <c r="F358" s="278">
        <v>2941.09</v>
      </c>
      <c r="G358" s="277">
        <v>2941.09</v>
      </c>
      <c r="H358" s="277">
        <v>2941.09</v>
      </c>
      <c r="I358" s="278">
        <v>2941.09</v>
      </c>
      <c r="J358" s="281">
        <v>2941.09</v>
      </c>
      <c r="K358" s="278">
        <v>2941.09</v>
      </c>
      <c r="L358" s="280">
        <v>2941.09</v>
      </c>
      <c r="M358" s="280">
        <v>2941.09</v>
      </c>
      <c r="N358" s="280">
        <f t="shared" si="10"/>
        <v>35293.08</v>
      </c>
    </row>
    <row r="359" spans="1:14" x14ac:dyDescent="0.15">
      <c r="A359" s="37" t="s">
        <v>66</v>
      </c>
      <c r="B359" s="277">
        <v>2781.51</v>
      </c>
      <c r="C359" s="277">
        <v>2781.51</v>
      </c>
      <c r="D359" s="278">
        <v>2781.51</v>
      </c>
      <c r="E359" s="278">
        <v>2781.51</v>
      </c>
      <c r="F359" s="278">
        <v>2781.51</v>
      </c>
      <c r="G359" s="277">
        <v>2781.51</v>
      </c>
      <c r="H359" s="277">
        <v>2781.51</v>
      </c>
      <c r="I359" s="278">
        <v>2781.51</v>
      </c>
      <c r="J359" s="281">
        <v>2781.51</v>
      </c>
      <c r="K359" s="278">
        <v>2781.51</v>
      </c>
      <c r="L359" s="280">
        <v>2781.51</v>
      </c>
      <c r="M359" s="280">
        <v>2781.51</v>
      </c>
      <c r="N359" s="280">
        <f t="shared" si="10"/>
        <v>33378.12000000001</v>
      </c>
    </row>
    <row r="360" spans="1:14" x14ac:dyDescent="0.15">
      <c r="A360" s="37" t="s">
        <v>67</v>
      </c>
      <c r="B360" s="277">
        <v>4843.74</v>
      </c>
      <c r="C360" s="277">
        <v>4843.74</v>
      </c>
      <c r="D360" s="278">
        <v>4843.74</v>
      </c>
      <c r="E360" s="278">
        <v>4843.74</v>
      </c>
      <c r="F360" s="278">
        <v>4843.74</v>
      </c>
      <c r="G360" s="277">
        <v>4843.74</v>
      </c>
      <c r="H360" s="277">
        <v>4843.74</v>
      </c>
      <c r="I360" s="278">
        <v>4843.74</v>
      </c>
      <c r="J360" s="281">
        <v>4843.74</v>
      </c>
      <c r="K360" s="278">
        <v>4843.74</v>
      </c>
      <c r="L360" s="280">
        <v>4843.74</v>
      </c>
      <c r="M360" s="280">
        <v>4843.74</v>
      </c>
      <c r="N360" s="280">
        <f t="shared" si="10"/>
        <v>58124.879999999983</v>
      </c>
    </row>
    <row r="361" spans="1:14" x14ac:dyDescent="0.15">
      <c r="A361" s="37" t="s">
        <v>68</v>
      </c>
      <c r="B361" s="277">
        <v>5789.11</v>
      </c>
      <c r="C361" s="277">
        <v>5789.11</v>
      </c>
      <c r="D361" s="278">
        <v>5789.11</v>
      </c>
      <c r="E361" s="278">
        <v>5789.11</v>
      </c>
      <c r="F361" s="278">
        <v>5789.11</v>
      </c>
      <c r="G361" s="277">
        <v>5789.11</v>
      </c>
      <c r="H361" s="277">
        <v>5789.11</v>
      </c>
      <c r="I361" s="278">
        <v>5789.11</v>
      </c>
      <c r="J361" s="281">
        <v>5789.11</v>
      </c>
      <c r="K361" s="278">
        <v>5789.11</v>
      </c>
      <c r="L361" s="280">
        <v>5789.11</v>
      </c>
      <c r="M361" s="280">
        <v>5789.11</v>
      </c>
      <c r="N361" s="280">
        <f t="shared" si="10"/>
        <v>69469.319999999992</v>
      </c>
    </row>
    <row r="362" spans="1:14" x14ac:dyDescent="0.15">
      <c r="A362" s="37" t="s">
        <v>69</v>
      </c>
      <c r="B362" s="277">
        <v>6055.37</v>
      </c>
      <c r="C362" s="277">
        <v>6055.37</v>
      </c>
      <c r="D362" s="278">
        <v>6055.37</v>
      </c>
      <c r="E362" s="278">
        <v>6055.37</v>
      </c>
      <c r="F362" s="278">
        <v>6055.37</v>
      </c>
      <c r="G362" s="277">
        <v>6055.37</v>
      </c>
      <c r="H362" s="277">
        <v>6055.37</v>
      </c>
      <c r="I362" s="278">
        <v>6055.37</v>
      </c>
      <c r="J362" s="281">
        <v>6055.37</v>
      </c>
      <c r="K362" s="278">
        <v>6055.37</v>
      </c>
      <c r="L362" s="280">
        <v>6055.37</v>
      </c>
      <c r="M362" s="280">
        <v>6055.37</v>
      </c>
      <c r="N362" s="280">
        <f t="shared" si="10"/>
        <v>72664.44</v>
      </c>
    </row>
    <row r="363" spans="1:14" x14ac:dyDescent="0.15">
      <c r="A363" s="37" t="s">
        <v>70</v>
      </c>
      <c r="B363" s="277">
        <v>3340.6</v>
      </c>
      <c r="C363" s="277">
        <v>3340.6</v>
      </c>
      <c r="D363" s="278">
        <v>3340.6</v>
      </c>
      <c r="E363" s="278">
        <v>3340.6</v>
      </c>
      <c r="F363" s="278">
        <v>3340.6</v>
      </c>
      <c r="G363" s="277">
        <v>3340.6</v>
      </c>
      <c r="H363" s="277">
        <v>3340.6</v>
      </c>
      <c r="I363" s="278">
        <v>3340.6</v>
      </c>
      <c r="J363" s="281">
        <v>3340.6</v>
      </c>
      <c r="K363" s="278">
        <v>3340.6</v>
      </c>
      <c r="L363" s="280">
        <v>3340.6</v>
      </c>
      <c r="M363" s="280">
        <v>3340.6</v>
      </c>
      <c r="N363" s="280">
        <f t="shared" si="10"/>
        <v>40087.19999999999</v>
      </c>
    </row>
    <row r="364" spans="1:14" x14ac:dyDescent="0.15">
      <c r="A364" s="37" t="s">
        <v>71</v>
      </c>
      <c r="B364" s="277">
        <v>5184.84</v>
      </c>
      <c r="C364" s="277">
        <v>5184.84</v>
      </c>
      <c r="D364" s="278">
        <v>5184.84</v>
      </c>
      <c r="E364" s="278">
        <v>5184.84</v>
      </c>
      <c r="F364" s="278">
        <v>5184.84</v>
      </c>
      <c r="G364" s="277">
        <v>5184.84</v>
      </c>
      <c r="H364" s="277">
        <v>5184.84</v>
      </c>
      <c r="I364" s="278">
        <v>5184.84</v>
      </c>
      <c r="J364" s="281">
        <v>5184.84</v>
      </c>
      <c r="K364" s="278">
        <v>5184.84</v>
      </c>
      <c r="L364" s="280">
        <v>5184.84</v>
      </c>
      <c r="M364" s="280">
        <v>5184.84</v>
      </c>
      <c r="N364" s="280">
        <f t="shared" si="10"/>
        <v>62218.079999999987</v>
      </c>
    </row>
    <row r="365" spans="1:14" x14ac:dyDescent="0.15">
      <c r="A365" s="37" t="s">
        <v>72</v>
      </c>
      <c r="B365" s="277">
        <v>2142.14</v>
      </c>
      <c r="C365" s="277">
        <v>2142.14</v>
      </c>
      <c r="D365" s="278">
        <v>2142.14</v>
      </c>
      <c r="E365" s="278">
        <v>2142.14</v>
      </c>
      <c r="F365" s="278">
        <v>2142.14</v>
      </c>
      <c r="G365" s="277">
        <v>2142.14</v>
      </c>
      <c r="H365" s="277">
        <v>2142.14</v>
      </c>
      <c r="I365" s="278">
        <v>2142.14</v>
      </c>
      <c r="J365" s="281">
        <v>2142.14</v>
      </c>
      <c r="K365" s="278">
        <v>2142.14</v>
      </c>
      <c r="L365" s="280">
        <v>2142.14</v>
      </c>
      <c r="M365" s="280">
        <v>2142.14</v>
      </c>
      <c r="N365" s="280">
        <f t="shared" si="10"/>
        <v>25705.679999999997</v>
      </c>
    </row>
    <row r="366" spans="1:14" x14ac:dyDescent="0.15">
      <c r="A366" s="37" t="s">
        <v>73</v>
      </c>
      <c r="B366" s="277">
        <v>12830.51</v>
      </c>
      <c r="C366" s="277">
        <v>12830.51</v>
      </c>
      <c r="D366" s="278">
        <v>12830.51</v>
      </c>
      <c r="E366" s="278">
        <v>12830.51</v>
      </c>
      <c r="F366" s="278">
        <v>12830.51</v>
      </c>
      <c r="G366" s="277">
        <v>12830.51</v>
      </c>
      <c r="H366" s="277">
        <v>12830.51</v>
      </c>
      <c r="I366" s="278">
        <v>12830.51</v>
      </c>
      <c r="J366" s="281">
        <v>12830.51</v>
      </c>
      <c r="K366" s="278">
        <v>12830.51</v>
      </c>
      <c r="L366" s="280">
        <v>12830.51</v>
      </c>
      <c r="M366" s="280">
        <v>12830.51</v>
      </c>
      <c r="N366" s="280">
        <f t="shared" si="10"/>
        <v>153966.12</v>
      </c>
    </row>
    <row r="367" spans="1:14" x14ac:dyDescent="0.15">
      <c r="A367" s="37" t="s">
        <v>74</v>
      </c>
      <c r="B367" s="277">
        <v>17084.55</v>
      </c>
      <c r="C367" s="277">
        <v>17084.55</v>
      </c>
      <c r="D367" s="278">
        <v>17084.55</v>
      </c>
      <c r="E367" s="278">
        <v>17084.55</v>
      </c>
      <c r="F367" s="278">
        <v>17084.55</v>
      </c>
      <c r="G367" s="277">
        <v>17084.55</v>
      </c>
      <c r="H367" s="277">
        <v>17084.55</v>
      </c>
      <c r="I367" s="278">
        <v>17084.55</v>
      </c>
      <c r="J367" s="283">
        <v>17084.55</v>
      </c>
      <c r="K367" s="278">
        <v>17084.55</v>
      </c>
      <c r="L367" s="280">
        <v>17084.55</v>
      </c>
      <c r="M367" s="280">
        <v>17084.55</v>
      </c>
      <c r="N367" s="280">
        <f t="shared" si="10"/>
        <v>205014.59999999995</v>
      </c>
    </row>
    <row r="368" spans="1:14" x14ac:dyDescent="0.15">
      <c r="A368" s="37" t="s">
        <v>75</v>
      </c>
      <c r="B368" s="277">
        <v>8903.06</v>
      </c>
      <c r="C368" s="277">
        <v>8903.06</v>
      </c>
      <c r="D368" s="278">
        <v>8903.06</v>
      </c>
      <c r="E368" s="278">
        <v>8903.06</v>
      </c>
      <c r="F368" s="278">
        <v>8903.06</v>
      </c>
      <c r="G368" s="277">
        <v>8903.06</v>
      </c>
      <c r="H368" s="277">
        <v>8903.06</v>
      </c>
      <c r="I368" s="278">
        <v>8903.06</v>
      </c>
      <c r="J368" s="281">
        <v>8903.06</v>
      </c>
      <c r="K368" s="278">
        <v>8903.06</v>
      </c>
      <c r="L368" s="280">
        <v>8903.06</v>
      </c>
      <c r="M368" s="280">
        <v>8903.06</v>
      </c>
      <c r="N368" s="280">
        <f t="shared" si="10"/>
        <v>106836.71999999999</v>
      </c>
    </row>
    <row r="369" spans="1:14" x14ac:dyDescent="0.15">
      <c r="A369" s="37" t="s">
        <v>76</v>
      </c>
      <c r="B369" s="277">
        <v>3681.81</v>
      </c>
      <c r="C369" s="277">
        <v>3681.81</v>
      </c>
      <c r="D369" s="278">
        <v>3681.81</v>
      </c>
      <c r="E369" s="278">
        <v>3681.81</v>
      </c>
      <c r="F369" s="278">
        <v>3681.81</v>
      </c>
      <c r="G369" s="277">
        <v>3681.81</v>
      </c>
      <c r="H369" s="277">
        <v>3681.81</v>
      </c>
      <c r="I369" s="278">
        <v>3681.81</v>
      </c>
      <c r="J369" s="281">
        <v>3681.81</v>
      </c>
      <c r="K369" s="278">
        <v>3681.81</v>
      </c>
      <c r="L369" s="280">
        <v>3681.81</v>
      </c>
      <c r="M369" s="280">
        <v>3681.81</v>
      </c>
      <c r="N369" s="280">
        <f t="shared" si="10"/>
        <v>44181.719999999994</v>
      </c>
    </row>
    <row r="370" spans="1:14" x14ac:dyDescent="0.15">
      <c r="A370" s="37" t="s">
        <v>77</v>
      </c>
      <c r="B370" s="277">
        <v>17781.22</v>
      </c>
      <c r="C370" s="277">
        <v>17781.22</v>
      </c>
      <c r="D370" s="278">
        <v>17781.22</v>
      </c>
      <c r="E370" s="278">
        <v>17781.22</v>
      </c>
      <c r="F370" s="278">
        <v>17781.22</v>
      </c>
      <c r="G370" s="277">
        <v>17781.22</v>
      </c>
      <c r="H370" s="277">
        <v>17781.22</v>
      </c>
      <c r="I370" s="278">
        <v>17781.22</v>
      </c>
      <c r="J370" s="283">
        <v>17781.22</v>
      </c>
      <c r="K370" s="278">
        <v>17781.22</v>
      </c>
      <c r="L370" s="280">
        <v>17781.22</v>
      </c>
      <c r="M370" s="280">
        <v>17781.22</v>
      </c>
      <c r="N370" s="280">
        <f t="shared" si="10"/>
        <v>213374.64</v>
      </c>
    </row>
    <row r="371" spans="1:14" x14ac:dyDescent="0.15">
      <c r="A371" s="37" t="s">
        <v>78</v>
      </c>
      <c r="B371" s="277">
        <v>6956.99</v>
      </c>
      <c r="C371" s="277">
        <v>6956.99</v>
      </c>
      <c r="D371" s="278">
        <v>6956.99</v>
      </c>
      <c r="E371" s="278">
        <v>6956.99</v>
      </c>
      <c r="F371" s="278">
        <v>6956.99</v>
      </c>
      <c r="G371" s="277">
        <v>6956.99</v>
      </c>
      <c r="H371" s="277">
        <v>6956.99</v>
      </c>
      <c r="I371" s="278">
        <v>6956.99</v>
      </c>
      <c r="J371" s="281">
        <v>6956.99</v>
      </c>
      <c r="K371" s="278">
        <v>6956.99</v>
      </c>
      <c r="L371" s="280">
        <v>6956.99</v>
      </c>
      <c r="M371" s="280">
        <v>6956.99</v>
      </c>
      <c r="N371" s="280">
        <f t="shared" si="10"/>
        <v>83483.88</v>
      </c>
    </row>
    <row r="372" spans="1:14" x14ac:dyDescent="0.15">
      <c r="A372" s="37" t="s">
        <v>79</v>
      </c>
      <c r="B372" s="277">
        <v>10336.64</v>
      </c>
      <c r="C372" s="277">
        <v>10336.64</v>
      </c>
      <c r="D372" s="278">
        <v>10336.64</v>
      </c>
      <c r="E372" s="278">
        <v>10336.64</v>
      </c>
      <c r="F372" s="278">
        <v>10336.64</v>
      </c>
      <c r="G372" s="277">
        <v>10336.64</v>
      </c>
      <c r="H372" s="277">
        <v>10336.64</v>
      </c>
      <c r="I372" s="278">
        <v>10336.64</v>
      </c>
      <c r="J372" s="281">
        <v>10336.64</v>
      </c>
      <c r="K372" s="278">
        <v>10336.64</v>
      </c>
      <c r="L372" s="280">
        <v>10336.64</v>
      </c>
      <c r="M372" s="280">
        <v>10336.64</v>
      </c>
      <c r="N372" s="280">
        <f t="shared" si="10"/>
        <v>124039.67999999999</v>
      </c>
    </row>
    <row r="373" spans="1:14" ht="9.75" thickBot="1" x14ac:dyDescent="0.2">
      <c r="A373" s="285" t="s">
        <v>19</v>
      </c>
      <c r="B373" s="286">
        <f t="shared" ref="B373:N373" si="11">SUM(B315:B372)</f>
        <v>934530.19999999984</v>
      </c>
      <c r="C373" s="286">
        <f t="shared" si="11"/>
        <v>934530.19999999984</v>
      </c>
      <c r="D373" s="286">
        <f t="shared" si="11"/>
        <v>934530.19999999984</v>
      </c>
      <c r="E373" s="286">
        <f t="shared" si="11"/>
        <v>934530.19999999984</v>
      </c>
      <c r="F373" s="286">
        <f t="shared" si="11"/>
        <v>934530.19999999984</v>
      </c>
      <c r="G373" s="286">
        <f t="shared" si="11"/>
        <v>934530.19999999984</v>
      </c>
      <c r="H373" s="286">
        <f t="shared" si="11"/>
        <v>934530.19999999984</v>
      </c>
      <c r="I373" s="286">
        <f t="shared" si="11"/>
        <v>934530.19999999984</v>
      </c>
      <c r="J373" s="286">
        <f t="shared" si="11"/>
        <v>934530.19999999984</v>
      </c>
      <c r="K373" s="286">
        <f t="shared" si="11"/>
        <v>934530.19999999984</v>
      </c>
      <c r="L373" s="286">
        <f t="shared" si="11"/>
        <v>934530.19999999984</v>
      </c>
      <c r="M373" s="286">
        <f t="shared" si="11"/>
        <v>934530.19999999984</v>
      </c>
      <c r="N373" s="286">
        <f t="shared" si="11"/>
        <v>11214362.399999999</v>
      </c>
    </row>
    <row r="374" spans="1:14" ht="9.75" thickTop="1" x14ac:dyDescent="0.15">
      <c r="A374" s="293"/>
      <c r="B374" s="294"/>
      <c r="C374" s="293"/>
      <c r="D374" s="293"/>
      <c r="E374" s="293"/>
      <c r="F374" s="293"/>
      <c r="G374" s="293"/>
      <c r="H374" s="293"/>
      <c r="I374" s="293"/>
      <c r="J374" s="293"/>
      <c r="K374" s="293"/>
      <c r="L374" s="293"/>
      <c r="M374" s="293"/>
      <c r="N374" s="293"/>
    </row>
    <row r="375" spans="1:14" x14ac:dyDescent="0.15">
      <c r="A375" s="275" t="s">
        <v>223</v>
      </c>
      <c r="B375" s="275"/>
      <c r="C375" s="275"/>
      <c r="D375" s="275"/>
      <c r="E375" s="275"/>
      <c r="F375" s="275"/>
      <c r="G375" s="275"/>
      <c r="H375" s="275"/>
      <c r="I375" s="275"/>
      <c r="J375" s="275"/>
      <c r="K375" s="275"/>
      <c r="L375" s="275"/>
      <c r="M375" s="275"/>
      <c r="N375" s="275"/>
    </row>
    <row r="376" spans="1:14" ht="9.75" thickBot="1" x14ac:dyDescent="0.2">
      <c r="A376" s="276" t="s">
        <v>221</v>
      </c>
      <c r="B376" s="276" t="s">
        <v>7</v>
      </c>
      <c r="C376" s="276" t="s">
        <v>8</v>
      </c>
      <c r="D376" s="276" t="s">
        <v>9</v>
      </c>
      <c r="E376" s="276" t="s">
        <v>10</v>
      </c>
      <c r="F376" s="276" t="s">
        <v>11</v>
      </c>
      <c r="G376" s="276" t="s">
        <v>12</v>
      </c>
      <c r="H376" s="276" t="s">
        <v>13</v>
      </c>
      <c r="I376" s="276" t="s">
        <v>14</v>
      </c>
      <c r="J376" s="276" t="s">
        <v>15</v>
      </c>
      <c r="K376" s="276" t="s">
        <v>16</v>
      </c>
      <c r="L376" s="276" t="s">
        <v>17</v>
      </c>
      <c r="M376" s="276" t="s">
        <v>18</v>
      </c>
      <c r="N376" s="276" t="s">
        <v>19</v>
      </c>
    </row>
    <row r="377" spans="1:14" ht="9.75" thickTop="1" x14ac:dyDescent="0.15">
      <c r="A377" s="37" t="s">
        <v>24</v>
      </c>
      <c r="B377" s="277">
        <v>9932.4</v>
      </c>
      <c r="C377" s="277">
        <v>7576.48</v>
      </c>
      <c r="D377" s="278">
        <v>3664.65</v>
      </c>
      <c r="E377" s="278">
        <v>5483.74</v>
      </c>
      <c r="F377" s="278">
        <v>5596.59</v>
      </c>
      <c r="G377" s="277">
        <v>4893.99</v>
      </c>
      <c r="H377" s="277">
        <v>3820.7</v>
      </c>
      <c r="I377" s="278">
        <v>5186.54</v>
      </c>
      <c r="J377" s="279">
        <v>5410.37</v>
      </c>
      <c r="K377" s="278">
        <v>3361.82</v>
      </c>
      <c r="L377" s="280">
        <v>3206.06</v>
      </c>
      <c r="M377" s="280">
        <v>15349.94</v>
      </c>
      <c r="N377" s="280">
        <f>SUM(B377:M377)</f>
        <v>73483.28</v>
      </c>
    </row>
    <row r="378" spans="1:14" x14ac:dyDescent="0.15">
      <c r="A378" s="37" t="s">
        <v>25</v>
      </c>
      <c r="B378" s="277">
        <v>4578.41</v>
      </c>
      <c r="C378" s="277">
        <v>3492.43</v>
      </c>
      <c r="D378" s="278">
        <v>1689.25</v>
      </c>
      <c r="E378" s="278">
        <v>2527.7600000000002</v>
      </c>
      <c r="F378" s="278">
        <v>2579.79</v>
      </c>
      <c r="G378" s="277">
        <v>2255.92</v>
      </c>
      <c r="H378" s="277">
        <v>1761.18</v>
      </c>
      <c r="I378" s="278">
        <v>2390.77</v>
      </c>
      <c r="J378" s="281">
        <v>2493.9499999999998</v>
      </c>
      <c r="K378" s="278">
        <v>1549.65</v>
      </c>
      <c r="L378" s="282">
        <v>1477.85</v>
      </c>
      <c r="M378" s="282">
        <v>7075.65</v>
      </c>
      <c r="N378" s="280">
        <f t="shared" ref="N378:N434" si="12">SUM(B378:M378)</f>
        <v>33872.61</v>
      </c>
    </row>
    <row r="379" spans="1:14" x14ac:dyDescent="0.15">
      <c r="A379" s="37" t="s">
        <v>26</v>
      </c>
      <c r="B379" s="277">
        <v>29865.41</v>
      </c>
      <c r="C379" s="277">
        <v>22781.45</v>
      </c>
      <c r="D379" s="278">
        <v>11019.12</v>
      </c>
      <c r="E379" s="278">
        <v>16488.86</v>
      </c>
      <c r="F379" s="278">
        <v>16828.2</v>
      </c>
      <c r="G379" s="277">
        <v>14715.56</v>
      </c>
      <c r="H379" s="277">
        <v>11488.33</v>
      </c>
      <c r="I379" s="278">
        <v>15595.25</v>
      </c>
      <c r="J379" s="281">
        <v>16268.26</v>
      </c>
      <c r="K379" s="278">
        <v>10108.530000000001</v>
      </c>
      <c r="L379" s="282">
        <v>9640.19</v>
      </c>
      <c r="M379" s="282">
        <v>46155.199999999997</v>
      </c>
      <c r="N379" s="280">
        <f t="shared" si="12"/>
        <v>220954.36</v>
      </c>
    </row>
    <row r="380" spans="1:14" x14ac:dyDescent="0.15">
      <c r="A380" s="37" t="s">
        <v>27</v>
      </c>
      <c r="B380" s="277">
        <v>2986.05</v>
      </c>
      <c r="C380" s="277">
        <v>2277.77</v>
      </c>
      <c r="D380" s="278">
        <v>1101.73</v>
      </c>
      <c r="E380" s="278">
        <v>1648.62</v>
      </c>
      <c r="F380" s="278">
        <v>1682.55</v>
      </c>
      <c r="G380" s="277">
        <v>1471.32</v>
      </c>
      <c r="H380" s="277">
        <v>1148.6500000000001</v>
      </c>
      <c r="I380" s="278">
        <v>1559.27</v>
      </c>
      <c r="J380" s="281">
        <v>1626.56</v>
      </c>
      <c r="K380" s="278">
        <v>1010.69</v>
      </c>
      <c r="L380" s="282">
        <v>963.86</v>
      </c>
      <c r="M380" s="282">
        <v>4614.7700000000004</v>
      </c>
      <c r="N380" s="280">
        <f t="shared" si="12"/>
        <v>22091.84</v>
      </c>
    </row>
    <row r="381" spans="1:14" x14ac:dyDescent="0.15">
      <c r="A381" s="37" t="s">
        <v>28</v>
      </c>
      <c r="B381" s="277">
        <v>18148.02</v>
      </c>
      <c r="C381" s="277">
        <v>13843.38</v>
      </c>
      <c r="D381" s="278">
        <v>6695.88</v>
      </c>
      <c r="E381" s="278">
        <v>10019.620000000001</v>
      </c>
      <c r="F381" s="278">
        <v>10225.83</v>
      </c>
      <c r="G381" s="277">
        <v>8942.06</v>
      </c>
      <c r="H381" s="277">
        <v>6981</v>
      </c>
      <c r="I381" s="278">
        <v>9476.61</v>
      </c>
      <c r="J381" s="283">
        <v>9885.57</v>
      </c>
      <c r="K381" s="278">
        <v>6142.55</v>
      </c>
      <c r="L381" s="280">
        <v>5857.96</v>
      </c>
      <c r="M381" s="280">
        <v>28046.67</v>
      </c>
      <c r="N381" s="280">
        <f t="shared" si="12"/>
        <v>134265.15000000002</v>
      </c>
    </row>
    <row r="382" spans="1:14" x14ac:dyDescent="0.15">
      <c r="A382" s="37" t="s">
        <v>29</v>
      </c>
      <c r="B382" s="277">
        <v>9560.08</v>
      </c>
      <c r="C382" s="277">
        <v>7292.47</v>
      </c>
      <c r="D382" s="278">
        <v>3527.28</v>
      </c>
      <c r="E382" s="278">
        <v>5278.18</v>
      </c>
      <c r="F382" s="278">
        <v>5386.8</v>
      </c>
      <c r="G382" s="277">
        <v>4710.53</v>
      </c>
      <c r="H382" s="277">
        <v>3677.48</v>
      </c>
      <c r="I382" s="278">
        <v>4992.13</v>
      </c>
      <c r="J382" s="281">
        <v>5207.5600000000004</v>
      </c>
      <c r="K382" s="278">
        <v>3235.8</v>
      </c>
      <c r="L382" s="280">
        <v>3085.88</v>
      </c>
      <c r="M382" s="280">
        <v>14774.54</v>
      </c>
      <c r="N382" s="280">
        <f t="shared" si="12"/>
        <v>70728.73</v>
      </c>
    </row>
    <row r="383" spans="1:14" x14ac:dyDescent="0.15">
      <c r="A383" s="37" t="s">
        <v>30</v>
      </c>
      <c r="B383" s="277">
        <v>5303.18</v>
      </c>
      <c r="C383" s="277">
        <v>4045.29</v>
      </c>
      <c r="D383" s="278">
        <v>1956.66</v>
      </c>
      <c r="E383" s="278">
        <v>2927.92</v>
      </c>
      <c r="F383" s="278">
        <v>2988.17</v>
      </c>
      <c r="G383" s="277">
        <v>2613.0300000000002</v>
      </c>
      <c r="H383" s="277">
        <v>2039.98</v>
      </c>
      <c r="I383" s="278">
        <v>2769.24</v>
      </c>
      <c r="J383" s="281">
        <v>2888.74</v>
      </c>
      <c r="K383" s="278">
        <v>1794.97</v>
      </c>
      <c r="L383" s="280">
        <v>1711.8</v>
      </c>
      <c r="M383" s="280">
        <v>8195.75</v>
      </c>
      <c r="N383" s="280">
        <f t="shared" si="12"/>
        <v>39234.729999999996</v>
      </c>
    </row>
    <row r="384" spans="1:14" x14ac:dyDescent="0.15">
      <c r="A384" s="37" t="s">
        <v>31</v>
      </c>
      <c r="B384" s="277">
        <v>10174.34</v>
      </c>
      <c r="C384" s="277">
        <v>7761.03</v>
      </c>
      <c r="D384" s="278">
        <v>3753.92</v>
      </c>
      <c r="E384" s="278">
        <v>5617.31</v>
      </c>
      <c r="F384" s="278">
        <v>5732.91</v>
      </c>
      <c r="G384" s="277">
        <v>5013.2</v>
      </c>
      <c r="H384" s="277">
        <v>3913.77</v>
      </c>
      <c r="I384" s="278">
        <v>5312.88</v>
      </c>
      <c r="J384" s="281">
        <v>5542.16</v>
      </c>
      <c r="K384" s="278">
        <v>3443.7</v>
      </c>
      <c r="L384" s="280">
        <v>3284.15</v>
      </c>
      <c r="M384" s="280">
        <v>15723.83</v>
      </c>
      <c r="N384" s="280">
        <f t="shared" si="12"/>
        <v>75273.199999999983</v>
      </c>
    </row>
    <row r="385" spans="1:14" x14ac:dyDescent="0.15">
      <c r="A385" s="37" t="s">
        <v>32</v>
      </c>
      <c r="B385" s="277">
        <v>11388.84</v>
      </c>
      <c r="C385" s="277">
        <v>8687.4500000000007</v>
      </c>
      <c r="D385" s="278">
        <v>4202.0200000000004</v>
      </c>
      <c r="E385" s="278">
        <v>6287.84</v>
      </c>
      <c r="F385" s="278">
        <v>6417.25</v>
      </c>
      <c r="G385" s="277">
        <v>5611.62</v>
      </c>
      <c r="H385" s="277">
        <v>4380.95</v>
      </c>
      <c r="I385" s="278">
        <v>5947.07</v>
      </c>
      <c r="J385" s="283">
        <v>6203.72</v>
      </c>
      <c r="K385" s="278">
        <v>3854.78</v>
      </c>
      <c r="L385" s="280">
        <v>3676.18</v>
      </c>
      <c r="M385" s="280">
        <v>17600.77</v>
      </c>
      <c r="N385" s="280">
        <f t="shared" si="12"/>
        <v>84258.49</v>
      </c>
    </row>
    <row r="386" spans="1:14" x14ac:dyDescent="0.15">
      <c r="A386" s="37" t="s">
        <v>33</v>
      </c>
      <c r="B386" s="277">
        <v>3258.7</v>
      </c>
      <c r="C386" s="277">
        <v>2485.75</v>
      </c>
      <c r="D386" s="278">
        <v>1202.33</v>
      </c>
      <c r="E386" s="278">
        <v>1799.15</v>
      </c>
      <c r="F386" s="278">
        <v>1836.17</v>
      </c>
      <c r="G386" s="277">
        <v>1605.66</v>
      </c>
      <c r="H386" s="277">
        <v>1253.52</v>
      </c>
      <c r="I386" s="278">
        <v>1701.64</v>
      </c>
      <c r="J386" s="281">
        <v>1775.08</v>
      </c>
      <c r="K386" s="278">
        <v>1102.97</v>
      </c>
      <c r="L386" s="280">
        <v>1051.8699999999999</v>
      </c>
      <c r="M386" s="280">
        <v>5036.12</v>
      </c>
      <c r="N386" s="280">
        <f t="shared" si="12"/>
        <v>24108.959999999999</v>
      </c>
    </row>
    <row r="387" spans="1:14" x14ac:dyDescent="0.15">
      <c r="A387" s="37" t="s">
        <v>34</v>
      </c>
      <c r="B387" s="277">
        <v>16024.81</v>
      </c>
      <c r="C387" s="277">
        <v>12223.79</v>
      </c>
      <c r="D387" s="278">
        <v>5912.5</v>
      </c>
      <c r="E387" s="278">
        <v>8847.3799999999992</v>
      </c>
      <c r="F387" s="278">
        <v>9029.4699999999993</v>
      </c>
      <c r="G387" s="277">
        <v>7895.89</v>
      </c>
      <c r="H387" s="277">
        <v>6164.27</v>
      </c>
      <c r="I387" s="278">
        <v>8367.9</v>
      </c>
      <c r="J387" s="281">
        <v>8729.02</v>
      </c>
      <c r="K387" s="278">
        <v>5423.91</v>
      </c>
      <c r="L387" s="280">
        <v>5172.6099999999997</v>
      </c>
      <c r="M387" s="280">
        <v>24765.38</v>
      </c>
      <c r="N387" s="280">
        <f t="shared" si="12"/>
        <v>118556.93000000001</v>
      </c>
    </row>
    <row r="388" spans="1:14" x14ac:dyDescent="0.15">
      <c r="A388" s="37" t="s">
        <v>35</v>
      </c>
      <c r="B388" s="277">
        <v>24628.78</v>
      </c>
      <c r="C388" s="277">
        <v>18786.93</v>
      </c>
      <c r="D388" s="278">
        <v>9087.02</v>
      </c>
      <c r="E388" s="278">
        <v>13597.68</v>
      </c>
      <c r="F388" s="278">
        <v>13877.53</v>
      </c>
      <c r="G388" s="277">
        <v>12135.32</v>
      </c>
      <c r="H388" s="277">
        <v>9473.9599999999991</v>
      </c>
      <c r="I388" s="278">
        <v>12860.76</v>
      </c>
      <c r="J388" s="284">
        <v>13415.77</v>
      </c>
      <c r="K388" s="278">
        <v>8336.09</v>
      </c>
      <c r="L388" s="280">
        <v>7949.87</v>
      </c>
      <c r="M388" s="280">
        <v>38062.300000000003</v>
      </c>
      <c r="N388" s="280">
        <f t="shared" si="12"/>
        <v>182212.01</v>
      </c>
    </row>
    <row r="389" spans="1:14" x14ac:dyDescent="0.15">
      <c r="A389" s="37" t="s">
        <v>36</v>
      </c>
      <c r="B389" s="277">
        <v>91215.98</v>
      </c>
      <c r="C389" s="277">
        <v>69579.91</v>
      </c>
      <c r="D389" s="278">
        <v>33655</v>
      </c>
      <c r="E389" s="278">
        <v>50360.85</v>
      </c>
      <c r="F389" s="278">
        <v>51397.29</v>
      </c>
      <c r="G389" s="277">
        <v>44944.79</v>
      </c>
      <c r="H389" s="277">
        <v>35088.07</v>
      </c>
      <c r="I389" s="278">
        <v>47631.55</v>
      </c>
      <c r="J389" s="281">
        <v>49687.09</v>
      </c>
      <c r="K389" s="278">
        <v>30873.84</v>
      </c>
      <c r="L389" s="280">
        <v>29443.41</v>
      </c>
      <c r="M389" s="280">
        <v>140968.85</v>
      </c>
      <c r="N389" s="280">
        <f t="shared" si="12"/>
        <v>674846.63</v>
      </c>
    </row>
    <row r="390" spans="1:14" x14ac:dyDescent="0.15">
      <c r="A390" s="37" t="s">
        <v>37</v>
      </c>
      <c r="B390" s="277">
        <v>8715.9500000000007</v>
      </c>
      <c r="C390" s="277">
        <v>6648.56</v>
      </c>
      <c r="D390" s="278">
        <v>3215.83</v>
      </c>
      <c r="E390" s="278">
        <v>4812.13</v>
      </c>
      <c r="F390" s="278">
        <v>4911.16</v>
      </c>
      <c r="G390" s="277">
        <v>4294.6099999999997</v>
      </c>
      <c r="H390" s="277">
        <v>3352.77</v>
      </c>
      <c r="I390" s="278">
        <v>4551.33</v>
      </c>
      <c r="J390" s="281">
        <v>4747.75</v>
      </c>
      <c r="K390" s="278">
        <v>2950.09</v>
      </c>
      <c r="L390" s="280">
        <v>2813.4</v>
      </c>
      <c r="M390" s="280">
        <v>13469.99</v>
      </c>
      <c r="N390" s="280">
        <f t="shared" si="12"/>
        <v>64483.570000000007</v>
      </c>
    </row>
    <row r="391" spans="1:14" x14ac:dyDescent="0.15">
      <c r="A391" s="37" t="s">
        <v>38</v>
      </c>
      <c r="B391" s="277">
        <v>11293.95</v>
      </c>
      <c r="C391" s="277">
        <v>8615.07</v>
      </c>
      <c r="D391" s="278">
        <v>4167.01</v>
      </c>
      <c r="E391" s="278">
        <v>6235.45</v>
      </c>
      <c r="F391" s="278">
        <v>6363.78</v>
      </c>
      <c r="G391" s="277">
        <v>5564.86</v>
      </c>
      <c r="H391" s="277">
        <v>4344.45</v>
      </c>
      <c r="I391" s="278">
        <v>5897.52</v>
      </c>
      <c r="J391" s="281">
        <v>6152.03</v>
      </c>
      <c r="K391" s="278">
        <v>3822.66</v>
      </c>
      <c r="L391" s="280">
        <v>3645.55</v>
      </c>
      <c r="M391" s="280">
        <v>17454.13</v>
      </c>
      <c r="N391" s="280">
        <f t="shared" si="12"/>
        <v>83556.460000000006</v>
      </c>
    </row>
    <row r="392" spans="1:14" x14ac:dyDescent="0.15">
      <c r="A392" s="37" t="s">
        <v>104</v>
      </c>
      <c r="B392" s="277">
        <v>21429.96</v>
      </c>
      <c r="C392" s="277">
        <v>16346.86</v>
      </c>
      <c r="D392" s="278">
        <v>7906.79</v>
      </c>
      <c r="E392" s="278">
        <v>11831.6</v>
      </c>
      <c r="F392" s="278">
        <v>12075.1</v>
      </c>
      <c r="G392" s="277">
        <v>10559.17</v>
      </c>
      <c r="H392" s="277">
        <v>8243.4699999999993</v>
      </c>
      <c r="I392" s="278">
        <v>11190.39</v>
      </c>
      <c r="J392" s="284">
        <v>11673.31</v>
      </c>
      <c r="K392" s="278">
        <v>7253.39</v>
      </c>
      <c r="L392" s="280">
        <v>6917.33</v>
      </c>
      <c r="M392" s="280">
        <v>33118.720000000001</v>
      </c>
      <c r="N392" s="280">
        <f t="shared" si="12"/>
        <v>158546.09</v>
      </c>
    </row>
    <row r="393" spans="1:14" x14ac:dyDescent="0.15">
      <c r="A393" s="37" t="s">
        <v>39</v>
      </c>
      <c r="B393" s="277">
        <v>13824.83</v>
      </c>
      <c r="C393" s="277">
        <v>10545.64</v>
      </c>
      <c r="D393" s="278">
        <v>5100.8</v>
      </c>
      <c r="E393" s="278">
        <v>7632.77</v>
      </c>
      <c r="F393" s="278">
        <v>7789.85</v>
      </c>
      <c r="G393" s="277">
        <v>6811.9</v>
      </c>
      <c r="H393" s="277">
        <v>5318</v>
      </c>
      <c r="I393" s="278">
        <v>7219.11</v>
      </c>
      <c r="J393" s="281">
        <v>7530.65</v>
      </c>
      <c r="K393" s="278">
        <v>4679.29</v>
      </c>
      <c r="L393" s="280">
        <v>4462.49</v>
      </c>
      <c r="M393" s="280">
        <v>21365.45</v>
      </c>
      <c r="N393" s="280">
        <f t="shared" si="12"/>
        <v>102280.78</v>
      </c>
    </row>
    <row r="394" spans="1:14" x14ac:dyDescent="0.15">
      <c r="A394" s="37" t="s">
        <v>40</v>
      </c>
      <c r="B394" s="277">
        <v>8574.64</v>
      </c>
      <c r="C394" s="277">
        <v>6540.77</v>
      </c>
      <c r="D394" s="278">
        <v>3163.69</v>
      </c>
      <c r="E394" s="278">
        <v>4734.1000000000004</v>
      </c>
      <c r="F394" s="278">
        <v>4831.53</v>
      </c>
      <c r="G394" s="277">
        <v>4224.9799999999996</v>
      </c>
      <c r="H394" s="277">
        <v>3298.41</v>
      </c>
      <c r="I394" s="278">
        <v>4477.54</v>
      </c>
      <c r="J394" s="281">
        <v>4670.7700000000004</v>
      </c>
      <c r="K394" s="278">
        <v>2902.25</v>
      </c>
      <c r="L394" s="280">
        <v>2767.79</v>
      </c>
      <c r="M394" s="280">
        <v>13251.59</v>
      </c>
      <c r="N394" s="280">
        <f t="shared" si="12"/>
        <v>63438.06</v>
      </c>
    </row>
    <row r="395" spans="1:14" x14ac:dyDescent="0.15">
      <c r="A395" s="37" t="s">
        <v>41</v>
      </c>
      <c r="B395" s="277">
        <v>3496.06</v>
      </c>
      <c r="C395" s="277">
        <v>2666.81</v>
      </c>
      <c r="D395" s="278">
        <v>1289.9000000000001</v>
      </c>
      <c r="E395" s="278">
        <v>1930.19</v>
      </c>
      <c r="F395" s="278">
        <v>1969.92</v>
      </c>
      <c r="G395" s="277">
        <v>1722.61</v>
      </c>
      <c r="H395" s="277">
        <v>1344.83</v>
      </c>
      <c r="I395" s="278">
        <v>1825.59</v>
      </c>
      <c r="J395" s="284">
        <v>1904.37</v>
      </c>
      <c r="K395" s="278">
        <v>1183.31</v>
      </c>
      <c r="L395" s="280">
        <v>1128.48</v>
      </c>
      <c r="M395" s="280">
        <v>5402.95</v>
      </c>
      <c r="N395" s="280">
        <f t="shared" si="12"/>
        <v>25865.020000000004</v>
      </c>
    </row>
    <row r="396" spans="1:14" x14ac:dyDescent="0.15">
      <c r="A396" s="37" t="s">
        <v>42</v>
      </c>
      <c r="B396" s="277">
        <v>51072.14</v>
      </c>
      <c r="C396" s="277">
        <v>38958.03</v>
      </c>
      <c r="D396" s="278">
        <v>18843.55</v>
      </c>
      <c r="E396" s="278">
        <v>28197.21</v>
      </c>
      <c r="F396" s="278">
        <v>28777.52</v>
      </c>
      <c r="G396" s="277">
        <v>25164.74</v>
      </c>
      <c r="H396" s="277">
        <v>19645.93</v>
      </c>
      <c r="I396" s="278">
        <v>26669.07</v>
      </c>
      <c r="J396" s="283">
        <v>27819.98</v>
      </c>
      <c r="K396" s="278">
        <v>17286.37</v>
      </c>
      <c r="L396" s="280">
        <v>16485.47</v>
      </c>
      <c r="M396" s="280">
        <v>78928.94</v>
      </c>
      <c r="N396" s="280">
        <f t="shared" si="12"/>
        <v>377848.95</v>
      </c>
    </row>
    <row r="397" spans="1:14" x14ac:dyDescent="0.15">
      <c r="A397" s="37" t="s">
        <v>43</v>
      </c>
      <c r="B397" s="277">
        <v>29863.41</v>
      </c>
      <c r="C397" s="277">
        <v>22779.93</v>
      </c>
      <c r="D397" s="278">
        <v>11018.39</v>
      </c>
      <c r="E397" s="278">
        <v>16487.759999999998</v>
      </c>
      <c r="F397" s="278">
        <v>16827.080000000002</v>
      </c>
      <c r="G397" s="277">
        <v>14714.58</v>
      </c>
      <c r="H397" s="277">
        <v>11487.56</v>
      </c>
      <c r="I397" s="278">
        <v>15594.2</v>
      </c>
      <c r="J397" s="283">
        <v>16267.17</v>
      </c>
      <c r="K397" s="278">
        <v>10107.86</v>
      </c>
      <c r="L397" s="280">
        <v>9639.5499999999993</v>
      </c>
      <c r="M397" s="280">
        <v>46152.12</v>
      </c>
      <c r="N397" s="280">
        <f t="shared" si="12"/>
        <v>220939.61</v>
      </c>
    </row>
    <row r="398" spans="1:14" x14ac:dyDescent="0.15">
      <c r="A398" s="37" t="s">
        <v>44</v>
      </c>
      <c r="B398" s="277">
        <v>9872.15</v>
      </c>
      <c r="C398" s="277">
        <v>7530.52</v>
      </c>
      <c r="D398" s="278">
        <v>3642.42</v>
      </c>
      <c r="E398" s="278">
        <v>5450.47</v>
      </c>
      <c r="F398" s="278">
        <v>5562.64</v>
      </c>
      <c r="G398" s="277">
        <v>4864.3</v>
      </c>
      <c r="H398" s="277">
        <v>3797.52</v>
      </c>
      <c r="I398" s="278">
        <v>5155.08</v>
      </c>
      <c r="J398" s="281">
        <v>5377.55</v>
      </c>
      <c r="K398" s="278">
        <v>3341.42</v>
      </c>
      <c r="L398" s="280">
        <v>3186.61</v>
      </c>
      <c r="M398" s="280">
        <v>15256.82</v>
      </c>
      <c r="N398" s="280">
        <f t="shared" si="12"/>
        <v>73037.5</v>
      </c>
    </row>
    <row r="399" spans="1:14" x14ac:dyDescent="0.15">
      <c r="A399" s="37" t="s">
        <v>45</v>
      </c>
      <c r="B399" s="277">
        <v>8307.52</v>
      </c>
      <c r="C399" s="277">
        <v>6337.01</v>
      </c>
      <c r="D399" s="278">
        <v>3065.14</v>
      </c>
      <c r="E399" s="278">
        <v>4586.63</v>
      </c>
      <c r="F399" s="278">
        <v>4681.0200000000004</v>
      </c>
      <c r="G399" s="277">
        <v>4093.36</v>
      </c>
      <c r="H399" s="277">
        <v>3195.66</v>
      </c>
      <c r="I399" s="278">
        <v>4338.0600000000004</v>
      </c>
      <c r="J399" s="281">
        <v>4525.2700000000004</v>
      </c>
      <c r="K399" s="278">
        <v>2811.84</v>
      </c>
      <c r="L399" s="280">
        <v>2681.57</v>
      </c>
      <c r="M399" s="280">
        <v>12838.78</v>
      </c>
      <c r="N399" s="280">
        <f t="shared" si="12"/>
        <v>61461.859999999993</v>
      </c>
    </row>
    <row r="400" spans="1:14" x14ac:dyDescent="0.15">
      <c r="A400" s="37" t="s">
        <v>46</v>
      </c>
      <c r="B400" s="277">
        <v>50801.06</v>
      </c>
      <c r="C400" s="277">
        <v>38751.25</v>
      </c>
      <c r="D400" s="278">
        <v>18743.53</v>
      </c>
      <c r="E400" s="278">
        <v>28047.54</v>
      </c>
      <c r="F400" s="278">
        <v>28624.77</v>
      </c>
      <c r="G400" s="277">
        <v>25031.17</v>
      </c>
      <c r="H400" s="277">
        <v>19541.650000000001</v>
      </c>
      <c r="I400" s="278">
        <v>26527.51</v>
      </c>
      <c r="J400" s="283">
        <v>27672.31</v>
      </c>
      <c r="K400" s="278">
        <v>17194.61</v>
      </c>
      <c r="L400" s="280">
        <v>16397.96</v>
      </c>
      <c r="M400" s="280">
        <v>78510</v>
      </c>
      <c r="N400" s="280">
        <f t="shared" si="12"/>
        <v>375843.36000000004</v>
      </c>
    </row>
    <row r="401" spans="1:14" x14ac:dyDescent="0.15">
      <c r="A401" s="37" t="s">
        <v>47</v>
      </c>
      <c r="B401" s="277">
        <v>15845.97</v>
      </c>
      <c r="C401" s="277">
        <v>12087.37</v>
      </c>
      <c r="D401" s="278">
        <v>5846.52</v>
      </c>
      <c r="E401" s="278">
        <v>8748.65</v>
      </c>
      <c r="F401" s="278">
        <v>8928.7000000000007</v>
      </c>
      <c r="G401" s="277">
        <v>7807.77</v>
      </c>
      <c r="H401" s="277">
        <v>6095.47</v>
      </c>
      <c r="I401" s="278">
        <v>8274.51</v>
      </c>
      <c r="J401" s="284">
        <v>8631.6</v>
      </c>
      <c r="K401" s="278">
        <v>5363.38</v>
      </c>
      <c r="L401" s="280">
        <v>5114.8900000000003</v>
      </c>
      <c r="M401" s="280">
        <v>24488.99</v>
      </c>
      <c r="N401" s="280">
        <f t="shared" si="12"/>
        <v>117233.82000000002</v>
      </c>
    </row>
    <row r="402" spans="1:14" x14ac:dyDescent="0.15">
      <c r="A402" s="37" t="s">
        <v>48</v>
      </c>
      <c r="B402" s="277">
        <v>5774.46</v>
      </c>
      <c r="C402" s="277">
        <v>4404.78</v>
      </c>
      <c r="D402" s="278">
        <v>2130.54</v>
      </c>
      <c r="E402" s="278">
        <v>3188.11</v>
      </c>
      <c r="F402" s="278">
        <v>3253.72</v>
      </c>
      <c r="G402" s="277">
        <v>2845.24</v>
      </c>
      <c r="H402" s="277">
        <v>2221.2600000000002</v>
      </c>
      <c r="I402" s="278">
        <v>3015.33</v>
      </c>
      <c r="J402" s="281">
        <v>3145.46</v>
      </c>
      <c r="K402" s="278">
        <v>1954.48</v>
      </c>
      <c r="L402" s="280">
        <v>1863.92</v>
      </c>
      <c r="M402" s="280">
        <v>8924.08</v>
      </c>
      <c r="N402" s="280">
        <f t="shared" si="12"/>
        <v>42721.380000000005</v>
      </c>
    </row>
    <row r="403" spans="1:14" x14ac:dyDescent="0.15">
      <c r="A403" s="37" t="s">
        <v>49</v>
      </c>
      <c r="B403" s="277">
        <v>5568.24</v>
      </c>
      <c r="C403" s="277">
        <v>4247.4799999999996</v>
      </c>
      <c r="D403" s="278">
        <v>2054.46</v>
      </c>
      <c r="E403" s="278">
        <v>3074.26</v>
      </c>
      <c r="F403" s="278">
        <v>3137.53</v>
      </c>
      <c r="G403" s="277">
        <v>2743.64</v>
      </c>
      <c r="H403" s="277">
        <v>2141.94</v>
      </c>
      <c r="I403" s="278">
        <v>2907.65</v>
      </c>
      <c r="J403" s="283">
        <v>3033.13</v>
      </c>
      <c r="K403" s="278">
        <v>1884.68</v>
      </c>
      <c r="L403" s="280">
        <v>1797.36</v>
      </c>
      <c r="M403" s="280">
        <v>8605.39</v>
      </c>
      <c r="N403" s="280">
        <f t="shared" si="12"/>
        <v>41195.760000000002</v>
      </c>
    </row>
    <row r="404" spans="1:14" x14ac:dyDescent="0.15">
      <c r="A404" s="37" t="s">
        <v>50</v>
      </c>
      <c r="B404" s="277">
        <v>451917.34</v>
      </c>
      <c r="C404" s="277">
        <v>344724.32</v>
      </c>
      <c r="D404" s="278">
        <v>166739.18</v>
      </c>
      <c r="E404" s="278">
        <v>249506.06</v>
      </c>
      <c r="F404" s="278">
        <v>254640.95</v>
      </c>
      <c r="G404" s="277">
        <v>222672.95</v>
      </c>
      <c r="H404" s="277">
        <v>173839.08</v>
      </c>
      <c r="I404" s="278">
        <v>235984.14</v>
      </c>
      <c r="J404" s="283">
        <v>246168.02</v>
      </c>
      <c r="K404" s="278">
        <v>152960.26999999999</v>
      </c>
      <c r="L404" s="280">
        <v>145873.44</v>
      </c>
      <c r="M404" s="280">
        <v>698411.28</v>
      </c>
      <c r="N404" s="280">
        <f t="shared" si="12"/>
        <v>3343437.0300000003</v>
      </c>
    </row>
    <row r="405" spans="1:14" x14ac:dyDescent="0.15">
      <c r="A405" s="37" t="s">
        <v>51</v>
      </c>
      <c r="B405" s="277">
        <v>10442.620000000001</v>
      </c>
      <c r="C405" s="277">
        <v>7965.67</v>
      </c>
      <c r="D405" s="278">
        <v>3852.9</v>
      </c>
      <c r="E405" s="278">
        <v>5765.43</v>
      </c>
      <c r="F405" s="278">
        <v>5884.08</v>
      </c>
      <c r="G405" s="277">
        <v>5145.3900000000003</v>
      </c>
      <c r="H405" s="277">
        <v>4016.97</v>
      </c>
      <c r="I405" s="278">
        <v>5452.97</v>
      </c>
      <c r="J405" s="281">
        <v>5688.3</v>
      </c>
      <c r="K405" s="278">
        <v>3534.51</v>
      </c>
      <c r="L405" s="280">
        <v>3370.75</v>
      </c>
      <c r="M405" s="280">
        <v>16138.45</v>
      </c>
      <c r="N405" s="280">
        <f t="shared" si="12"/>
        <v>77258.040000000008</v>
      </c>
    </row>
    <row r="406" spans="1:14" x14ac:dyDescent="0.15">
      <c r="A406" s="37" t="s">
        <v>52</v>
      </c>
      <c r="B406" s="277">
        <v>3225.45</v>
      </c>
      <c r="C406" s="277">
        <v>2460.39</v>
      </c>
      <c r="D406" s="278">
        <v>1190.06</v>
      </c>
      <c r="E406" s="278">
        <v>1780.79</v>
      </c>
      <c r="F406" s="278">
        <v>1817.44</v>
      </c>
      <c r="G406" s="277">
        <v>1589.28</v>
      </c>
      <c r="H406" s="277">
        <v>1240.74</v>
      </c>
      <c r="I406" s="278">
        <v>1684.28</v>
      </c>
      <c r="J406" s="281">
        <v>1756.97</v>
      </c>
      <c r="K406" s="278">
        <v>1091.72</v>
      </c>
      <c r="L406" s="280">
        <v>1041.1400000000001</v>
      </c>
      <c r="M406" s="280">
        <v>4984.75</v>
      </c>
      <c r="N406" s="280">
        <f t="shared" si="12"/>
        <v>23863.010000000002</v>
      </c>
    </row>
    <row r="407" spans="1:14" x14ac:dyDescent="0.15">
      <c r="A407" s="37" t="s">
        <v>53</v>
      </c>
      <c r="B407" s="277">
        <v>8417.23</v>
      </c>
      <c r="C407" s="277">
        <v>6420.69</v>
      </c>
      <c r="D407" s="278">
        <v>3105.61</v>
      </c>
      <c r="E407" s="278">
        <v>4647.2</v>
      </c>
      <c r="F407" s="278">
        <v>4742.84</v>
      </c>
      <c r="G407" s="277">
        <v>4147.41</v>
      </c>
      <c r="H407" s="277">
        <v>3237.86</v>
      </c>
      <c r="I407" s="278">
        <v>4395.34</v>
      </c>
      <c r="J407" s="281">
        <v>4585.0200000000004</v>
      </c>
      <c r="K407" s="278">
        <v>2848.98</v>
      </c>
      <c r="L407" s="280">
        <v>2716.98</v>
      </c>
      <c r="M407" s="280">
        <v>13008.32</v>
      </c>
      <c r="N407" s="280">
        <f t="shared" si="12"/>
        <v>62273.48</v>
      </c>
    </row>
    <row r="408" spans="1:14" x14ac:dyDescent="0.15">
      <c r="A408" s="37" t="s">
        <v>54</v>
      </c>
      <c r="B408" s="277">
        <v>7319.41</v>
      </c>
      <c r="C408" s="277">
        <v>5583.27</v>
      </c>
      <c r="D408" s="278">
        <v>2700.56</v>
      </c>
      <c r="E408" s="278">
        <v>4041.09</v>
      </c>
      <c r="F408" s="278">
        <v>4124.25</v>
      </c>
      <c r="G408" s="277">
        <v>3606.49</v>
      </c>
      <c r="H408" s="277">
        <v>2815.56</v>
      </c>
      <c r="I408" s="278">
        <v>3822.08</v>
      </c>
      <c r="J408" s="281">
        <v>3987.02</v>
      </c>
      <c r="K408" s="278">
        <v>2477.4</v>
      </c>
      <c r="L408" s="280">
        <v>2362.62</v>
      </c>
      <c r="M408" s="280">
        <v>11311.71</v>
      </c>
      <c r="N408" s="280">
        <f t="shared" si="12"/>
        <v>54151.46</v>
      </c>
    </row>
    <row r="409" spans="1:14" x14ac:dyDescent="0.15">
      <c r="A409" s="37" t="s">
        <v>55</v>
      </c>
      <c r="B409" s="277">
        <v>20439.939999999999</v>
      </c>
      <c r="C409" s="277">
        <v>15591.67</v>
      </c>
      <c r="D409" s="278">
        <v>7541.51</v>
      </c>
      <c r="E409" s="278">
        <v>11285</v>
      </c>
      <c r="F409" s="278">
        <v>11517.25</v>
      </c>
      <c r="G409" s="277">
        <v>10071.36</v>
      </c>
      <c r="H409" s="277">
        <v>7862.64</v>
      </c>
      <c r="I409" s="278">
        <v>10673.41</v>
      </c>
      <c r="J409" s="281">
        <v>11134.03</v>
      </c>
      <c r="K409" s="278">
        <v>6918.3</v>
      </c>
      <c r="L409" s="280">
        <v>6597.76</v>
      </c>
      <c r="M409" s="280">
        <v>31588.7</v>
      </c>
      <c r="N409" s="280">
        <f t="shared" si="12"/>
        <v>151221.57</v>
      </c>
    </row>
    <row r="410" spans="1:14" x14ac:dyDescent="0.15">
      <c r="A410" s="37" t="s">
        <v>56</v>
      </c>
      <c r="B410" s="277">
        <v>5928.84</v>
      </c>
      <c r="C410" s="277">
        <v>4522.54</v>
      </c>
      <c r="D410" s="278">
        <v>2187.5</v>
      </c>
      <c r="E410" s="278">
        <v>3273.34</v>
      </c>
      <c r="F410" s="278">
        <v>3340.71</v>
      </c>
      <c r="G410" s="277">
        <v>2921.31</v>
      </c>
      <c r="H410" s="277">
        <v>2280.65</v>
      </c>
      <c r="I410" s="278">
        <v>3095.95</v>
      </c>
      <c r="J410" s="281">
        <v>3229.55</v>
      </c>
      <c r="K410" s="278">
        <v>2006.73</v>
      </c>
      <c r="L410" s="280">
        <v>1913.76</v>
      </c>
      <c r="M410" s="280">
        <v>9162.66</v>
      </c>
      <c r="N410" s="280">
        <f t="shared" si="12"/>
        <v>43863.540000000008</v>
      </c>
    </row>
    <row r="411" spans="1:14" x14ac:dyDescent="0.15">
      <c r="A411" s="37" t="s">
        <v>57</v>
      </c>
      <c r="B411" s="277">
        <v>164584.78</v>
      </c>
      <c r="C411" s="277">
        <v>125545.92</v>
      </c>
      <c r="D411" s="278">
        <v>60725.11</v>
      </c>
      <c r="E411" s="278">
        <v>90868.17</v>
      </c>
      <c r="F411" s="278">
        <v>92738.26</v>
      </c>
      <c r="G411" s="277">
        <v>81095.75</v>
      </c>
      <c r="H411" s="277">
        <v>63310.86</v>
      </c>
      <c r="I411" s="278">
        <v>85943.58</v>
      </c>
      <c r="J411" s="281">
        <v>89652.49</v>
      </c>
      <c r="K411" s="278">
        <v>55706.95</v>
      </c>
      <c r="L411" s="280">
        <v>53125.97</v>
      </c>
      <c r="M411" s="280">
        <v>254355.94</v>
      </c>
      <c r="N411" s="280">
        <f t="shared" si="12"/>
        <v>1217653.7799999998</v>
      </c>
    </row>
    <row r="412" spans="1:14" x14ac:dyDescent="0.15">
      <c r="A412" s="37" t="s">
        <v>58</v>
      </c>
      <c r="B412" s="277">
        <v>16032.38</v>
      </c>
      <c r="C412" s="277">
        <v>12229.57</v>
      </c>
      <c r="D412" s="278">
        <v>5915.3</v>
      </c>
      <c r="E412" s="278">
        <v>8851.57</v>
      </c>
      <c r="F412" s="278">
        <v>9033.74</v>
      </c>
      <c r="G412" s="277">
        <v>7899.63</v>
      </c>
      <c r="H412" s="277">
        <v>6167.18</v>
      </c>
      <c r="I412" s="278">
        <v>8371.86</v>
      </c>
      <c r="J412" s="283">
        <v>8733.15</v>
      </c>
      <c r="K412" s="278">
        <v>5426.48</v>
      </c>
      <c r="L412" s="280">
        <v>5175.0600000000004</v>
      </c>
      <c r="M412" s="280">
        <v>24777.09</v>
      </c>
      <c r="N412" s="280">
        <f t="shared" si="12"/>
        <v>118613.00999999998</v>
      </c>
    </row>
    <row r="413" spans="1:14" x14ac:dyDescent="0.15">
      <c r="A413" s="37" t="s">
        <v>59</v>
      </c>
      <c r="B413" s="277">
        <v>52359.040000000001</v>
      </c>
      <c r="C413" s="277">
        <v>39939.68</v>
      </c>
      <c r="D413" s="278">
        <v>19318.36</v>
      </c>
      <c r="E413" s="278">
        <v>28907.71</v>
      </c>
      <c r="F413" s="278">
        <v>29502.639999999999</v>
      </c>
      <c r="G413" s="277">
        <v>25798.83</v>
      </c>
      <c r="H413" s="277">
        <v>20140.96</v>
      </c>
      <c r="I413" s="278">
        <v>27341.07</v>
      </c>
      <c r="J413" s="284">
        <v>28520.97</v>
      </c>
      <c r="K413" s="278">
        <v>17721.939999999999</v>
      </c>
      <c r="L413" s="280">
        <v>16900.86</v>
      </c>
      <c r="M413" s="280">
        <v>80917.759999999995</v>
      </c>
      <c r="N413" s="280">
        <f t="shared" si="12"/>
        <v>387369.82</v>
      </c>
    </row>
    <row r="414" spans="1:14" x14ac:dyDescent="0.15">
      <c r="A414" s="37" t="s">
        <v>60</v>
      </c>
      <c r="B414" s="277">
        <v>8226.52</v>
      </c>
      <c r="C414" s="277">
        <v>6275.22</v>
      </c>
      <c r="D414" s="278">
        <v>3035.25</v>
      </c>
      <c r="E414" s="278">
        <v>4541.91</v>
      </c>
      <c r="F414" s="278">
        <v>4635.38</v>
      </c>
      <c r="G414" s="277">
        <v>4053.45</v>
      </c>
      <c r="H414" s="277">
        <v>3164.5</v>
      </c>
      <c r="I414" s="278">
        <v>4295.76</v>
      </c>
      <c r="J414" s="281">
        <v>4481.1499999999996</v>
      </c>
      <c r="K414" s="278">
        <v>2784.43</v>
      </c>
      <c r="L414" s="280">
        <v>2655.42</v>
      </c>
      <c r="M414" s="280">
        <v>12713.6</v>
      </c>
      <c r="N414" s="280">
        <f t="shared" si="12"/>
        <v>60862.590000000004</v>
      </c>
    </row>
    <row r="415" spans="1:14" x14ac:dyDescent="0.15">
      <c r="A415" s="37" t="s">
        <v>105</v>
      </c>
      <c r="B415" s="277">
        <v>8095.3</v>
      </c>
      <c r="C415" s="277">
        <v>6175.13</v>
      </c>
      <c r="D415" s="278">
        <v>2986.84</v>
      </c>
      <c r="E415" s="278">
        <v>4469.46</v>
      </c>
      <c r="F415" s="278">
        <v>4561.4399999999996</v>
      </c>
      <c r="G415" s="277">
        <v>3988.79</v>
      </c>
      <c r="H415" s="277">
        <v>3114.02</v>
      </c>
      <c r="I415" s="278">
        <v>4227.24</v>
      </c>
      <c r="J415" s="281">
        <v>4409.67</v>
      </c>
      <c r="K415" s="278">
        <v>2740.01</v>
      </c>
      <c r="L415" s="280">
        <v>2613.06</v>
      </c>
      <c r="M415" s="280">
        <v>12510.8</v>
      </c>
      <c r="N415" s="280">
        <f t="shared" si="12"/>
        <v>59891.759999999995</v>
      </c>
    </row>
    <row r="416" spans="1:14" x14ac:dyDescent="0.15">
      <c r="A416" s="37" t="s">
        <v>61</v>
      </c>
      <c r="B416" s="277">
        <v>20132.68</v>
      </c>
      <c r="C416" s="277">
        <v>15357.29</v>
      </c>
      <c r="D416" s="278">
        <v>7428.14</v>
      </c>
      <c r="E416" s="278">
        <v>11115.36</v>
      </c>
      <c r="F416" s="278">
        <v>11344.12</v>
      </c>
      <c r="G416" s="277">
        <v>9919.9599999999991</v>
      </c>
      <c r="H416" s="277">
        <v>7744.44</v>
      </c>
      <c r="I416" s="278">
        <v>10512.97</v>
      </c>
      <c r="J416" s="281">
        <v>10966.66</v>
      </c>
      <c r="K416" s="278">
        <v>6814.3</v>
      </c>
      <c r="L416" s="280">
        <v>6498.58</v>
      </c>
      <c r="M416" s="280">
        <v>31113.85</v>
      </c>
      <c r="N416" s="280">
        <f t="shared" si="12"/>
        <v>148948.35</v>
      </c>
    </row>
    <row r="417" spans="1:14" x14ac:dyDescent="0.15">
      <c r="A417" s="37" t="s">
        <v>62</v>
      </c>
      <c r="B417" s="277">
        <v>11637.96</v>
      </c>
      <c r="C417" s="277">
        <v>8877.48</v>
      </c>
      <c r="D417" s="278">
        <v>4293.93</v>
      </c>
      <c r="E417" s="278">
        <v>6425.38</v>
      </c>
      <c r="F417" s="278">
        <v>6557.62</v>
      </c>
      <c r="G417" s="277">
        <v>5734.36</v>
      </c>
      <c r="H417" s="277">
        <v>4476.78</v>
      </c>
      <c r="I417" s="278">
        <v>6077.16</v>
      </c>
      <c r="J417" s="281">
        <v>6339.42</v>
      </c>
      <c r="K417" s="278">
        <v>3939.1</v>
      </c>
      <c r="L417" s="280">
        <v>3756.59</v>
      </c>
      <c r="M417" s="280">
        <v>17985.77</v>
      </c>
      <c r="N417" s="280">
        <f t="shared" si="12"/>
        <v>86101.55</v>
      </c>
    </row>
    <row r="418" spans="1:14" x14ac:dyDescent="0.15">
      <c r="A418" s="37" t="s">
        <v>63</v>
      </c>
      <c r="B418" s="277">
        <v>10877.19</v>
      </c>
      <c r="C418" s="277">
        <v>8297.16</v>
      </c>
      <c r="D418" s="278">
        <v>4013.24</v>
      </c>
      <c r="E418" s="278">
        <v>6005.36</v>
      </c>
      <c r="F418" s="278">
        <v>6128.95</v>
      </c>
      <c r="G418" s="277">
        <v>5359.51</v>
      </c>
      <c r="H418" s="277">
        <v>4184.13</v>
      </c>
      <c r="I418" s="278">
        <v>5679.9</v>
      </c>
      <c r="J418" s="281">
        <v>5925.01</v>
      </c>
      <c r="K418" s="278">
        <v>3681.6</v>
      </c>
      <c r="L418" s="280">
        <v>3511.02</v>
      </c>
      <c r="M418" s="280">
        <v>16810.05</v>
      </c>
      <c r="N418" s="280">
        <f t="shared" si="12"/>
        <v>80473.119999999995</v>
      </c>
    </row>
    <row r="419" spans="1:14" x14ac:dyDescent="0.15">
      <c r="A419" s="37" t="s">
        <v>64</v>
      </c>
      <c r="B419" s="277">
        <v>7740.85</v>
      </c>
      <c r="C419" s="277">
        <v>5904.75</v>
      </c>
      <c r="D419" s="278">
        <v>2856.06</v>
      </c>
      <c r="E419" s="278">
        <v>4273.7700000000004</v>
      </c>
      <c r="F419" s="278">
        <v>4361.72</v>
      </c>
      <c r="G419" s="277">
        <v>3814.15</v>
      </c>
      <c r="H419" s="277">
        <v>2977.68</v>
      </c>
      <c r="I419" s="278">
        <v>4042.15</v>
      </c>
      <c r="J419" s="281">
        <v>4216.59</v>
      </c>
      <c r="K419" s="278">
        <v>2620.04</v>
      </c>
      <c r="L419" s="280">
        <v>2498.65</v>
      </c>
      <c r="M419" s="280">
        <v>11963.02</v>
      </c>
      <c r="N419" s="280">
        <f t="shared" si="12"/>
        <v>57269.430000000008</v>
      </c>
    </row>
    <row r="420" spans="1:14" x14ac:dyDescent="0.15">
      <c r="A420" s="37" t="s">
        <v>65</v>
      </c>
      <c r="B420" s="277">
        <v>4601.07</v>
      </c>
      <c r="C420" s="277">
        <v>3509.72</v>
      </c>
      <c r="D420" s="278">
        <v>1697.61</v>
      </c>
      <c r="E420" s="278">
        <v>2540.2800000000002</v>
      </c>
      <c r="F420" s="278">
        <v>2592.56</v>
      </c>
      <c r="G420" s="277">
        <v>2267.08</v>
      </c>
      <c r="H420" s="277">
        <v>1769.9</v>
      </c>
      <c r="I420" s="278">
        <v>2402.61</v>
      </c>
      <c r="J420" s="281">
        <v>2506.29</v>
      </c>
      <c r="K420" s="278">
        <v>1557.32</v>
      </c>
      <c r="L420" s="280">
        <v>1485.17</v>
      </c>
      <c r="M420" s="280">
        <v>7110.68</v>
      </c>
      <c r="N420" s="280">
        <f t="shared" si="12"/>
        <v>34040.29</v>
      </c>
    </row>
    <row r="421" spans="1:14" x14ac:dyDescent="0.15">
      <c r="A421" s="37" t="s">
        <v>66</v>
      </c>
      <c r="B421" s="277">
        <v>4351.43</v>
      </c>
      <c r="C421" s="277">
        <v>3319.29</v>
      </c>
      <c r="D421" s="278">
        <v>1605.5</v>
      </c>
      <c r="E421" s="278">
        <v>2402.4499999999998</v>
      </c>
      <c r="F421" s="278">
        <v>2451.89</v>
      </c>
      <c r="G421" s="277">
        <v>2144.08</v>
      </c>
      <c r="H421" s="277">
        <v>1673.87</v>
      </c>
      <c r="I421" s="278">
        <v>2272.25</v>
      </c>
      <c r="J421" s="281">
        <v>2370.31</v>
      </c>
      <c r="K421" s="278">
        <v>1472.83</v>
      </c>
      <c r="L421" s="280">
        <v>1404.59</v>
      </c>
      <c r="M421" s="280">
        <v>6724.88</v>
      </c>
      <c r="N421" s="280">
        <f t="shared" si="12"/>
        <v>32193.370000000003</v>
      </c>
    </row>
    <row r="422" spans="1:14" x14ac:dyDescent="0.15">
      <c r="A422" s="37" t="s">
        <v>67</v>
      </c>
      <c r="B422" s="277">
        <v>7577.61</v>
      </c>
      <c r="C422" s="277">
        <v>5780.23</v>
      </c>
      <c r="D422" s="278">
        <v>2795.83</v>
      </c>
      <c r="E422" s="278">
        <v>4183.6400000000003</v>
      </c>
      <c r="F422" s="278">
        <v>4269.74</v>
      </c>
      <c r="G422" s="277">
        <v>3733.71</v>
      </c>
      <c r="H422" s="277">
        <v>2914.88</v>
      </c>
      <c r="I422" s="278">
        <v>3956.91</v>
      </c>
      <c r="J422" s="281">
        <v>4127.67</v>
      </c>
      <c r="K422" s="278">
        <v>2564.79</v>
      </c>
      <c r="L422" s="280">
        <v>2445.96</v>
      </c>
      <c r="M422" s="280">
        <v>11710.74</v>
      </c>
      <c r="N422" s="280">
        <f t="shared" si="12"/>
        <v>56061.71</v>
      </c>
    </row>
    <row r="423" spans="1:14" x14ac:dyDescent="0.15">
      <c r="A423" s="37" t="s">
        <v>68</v>
      </c>
      <c r="B423" s="277">
        <v>9056.5400000000009</v>
      </c>
      <c r="C423" s="277">
        <v>6908.37</v>
      </c>
      <c r="D423" s="278">
        <v>3341.5</v>
      </c>
      <c r="E423" s="278">
        <v>5000.17</v>
      </c>
      <c r="F423" s="278">
        <v>5103.07</v>
      </c>
      <c r="G423" s="277">
        <v>4462.43</v>
      </c>
      <c r="H423" s="277">
        <v>3483.78</v>
      </c>
      <c r="I423" s="278">
        <v>4729.1899999999996</v>
      </c>
      <c r="J423" s="281">
        <v>4933.2700000000004</v>
      </c>
      <c r="K423" s="278">
        <v>3065.37</v>
      </c>
      <c r="L423" s="280">
        <v>2923.34</v>
      </c>
      <c r="M423" s="280">
        <v>13996.35</v>
      </c>
      <c r="N423" s="280">
        <f t="shared" si="12"/>
        <v>67003.380000000019</v>
      </c>
    </row>
    <row r="424" spans="1:14" x14ac:dyDescent="0.15">
      <c r="A424" s="37" t="s">
        <v>69</v>
      </c>
      <c r="B424" s="277">
        <v>9473.1</v>
      </c>
      <c r="C424" s="277">
        <v>7226.12</v>
      </c>
      <c r="D424" s="278">
        <v>3495.19</v>
      </c>
      <c r="E424" s="278">
        <v>5230.1499999999996</v>
      </c>
      <c r="F424" s="278">
        <v>5337.79</v>
      </c>
      <c r="G424" s="277">
        <v>4667.67</v>
      </c>
      <c r="H424" s="277">
        <v>3644.02</v>
      </c>
      <c r="I424" s="278">
        <v>4946.7</v>
      </c>
      <c r="J424" s="281">
        <v>5160.18</v>
      </c>
      <c r="K424" s="278">
        <v>3206.36</v>
      </c>
      <c r="L424" s="280">
        <v>3057.8</v>
      </c>
      <c r="M424" s="280">
        <v>14640.11</v>
      </c>
      <c r="N424" s="280">
        <f t="shared" si="12"/>
        <v>70085.19</v>
      </c>
    </row>
    <row r="425" spans="1:14" x14ac:dyDescent="0.15">
      <c r="A425" s="37" t="s">
        <v>70</v>
      </c>
      <c r="B425" s="277">
        <v>5226.08</v>
      </c>
      <c r="C425" s="277">
        <v>3986.48</v>
      </c>
      <c r="D425" s="278">
        <v>1928.21</v>
      </c>
      <c r="E425" s="278">
        <v>2885.35</v>
      </c>
      <c r="F425" s="278">
        <v>2944.73</v>
      </c>
      <c r="G425" s="277">
        <v>2575.04</v>
      </c>
      <c r="H425" s="277">
        <v>2010.32</v>
      </c>
      <c r="I425" s="278">
        <v>2728.98</v>
      </c>
      <c r="J425" s="281">
        <v>2846.75</v>
      </c>
      <c r="K425" s="278">
        <v>1768.87</v>
      </c>
      <c r="L425" s="280">
        <v>1686.92</v>
      </c>
      <c r="M425" s="280">
        <v>8076.6</v>
      </c>
      <c r="N425" s="280">
        <f t="shared" si="12"/>
        <v>38664.33</v>
      </c>
    </row>
    <row r="426" spans="1:14" x14ac:dyDescent="0.15">
      <c r="A426" s="37" t="s">
        <v>71</v>
      </c>
      <c r="B426" s="277">
        <v>8111.23</v>
      </c>
      <c r="C426" s="277">
        <v>6187.28</v>
      </c>
      <c r="D426" s="278">
        <v>2992.71</v>
      </c>
      <c r="E426" s="278">
        <v>4478.26</v>
      </c>
      <c r="F426" s="278">
        <v>4570.42</v>
      </c>
      <c r="G426" s="277">
        <v>3996.64</v>
      </c>
      <c r="H426" s="277">
        <v>3120.15</v>
      </c>
      <c r="I426" s="278">
        <v>4235.5600000000004</v>
      </c>
      <c r="J426" s="281">
        <v>4418.34</v>
      </c>
      <c r="K426" s="278">
        <v>2745.4</v>
      </c>
      <c r="L426" s="280">
        <v>2618.21</v>
      </c>
      <c r="M426" s="280">
        <v>12535.42</v>
      </c>
      <c r="N426" s="280">
        <f t="shared" si="12"/>
        <v>60009.619999999995</v>
      </c>
    </row>
    <row r="427" spans="1:14" x14ac:dyDescent="0.15">
      <c r="A427" s="37" t="s">
        <v>72</v>
      </c>
      <c r="B427" s="277">
        <v>3351.19</v>
      </c>
      <c r="C427" s="277">
        <v>2556.3000000000002</v>
      </c>
      <c r="D427" s="278">
        <v>1236.45</v>
      </c>
      <c r="E427" s="278">
        <v>1850.21</v>
      </c>
      <c r="F427" s="278">
        <v>1888.29</v>
      </c>
      <c r="G427" s="277">
        <v>1651.23</v>
      </c>
      <c r="H427" s="277">
        <v>1289.0999999999999</v>
      </c>
      <c r="I427" s="278">
        <v>1749.94</v>
      </c>
      <c r="J427" s="281">
        <v>1825.46</v>
      </c>
      <c r="K427" s="278">
        <v>1134.27</v>
      </c>
      <c r="L427" s="280">
        <v>1081.72</v>
      </c>
      <c r="M427" s="280">
        <v>5179.0600000000004</v>
      </c>
      <c r="N427" s="280">
        <f t="shared" si="12"/>
        <v>24793.22</v>
      </c>
    </row>
    <row r="428" spans="1:14" x14ac:dyDescent="0.15">
      <c r="A428" s="37" t="s">
        <v>73</v>
      </c>
      <c r="B428" s="277">
        <v>20072.189999999999</v>
      </c>
      <c r="C428" s="277">
        <v>15311.15</v>
      </c>
      <c r="D428" s="278">
        <v>7405.83</v>
      </c>
      <c r="E428" s="278">
        <v>11081.97</v>
      </c>
      <c r="F428" s="278">
        <v>11310.04</v>
      </c>
      <c r="G428" s="277">
        <v>9890.16</v>
      </c>
      <c r="H428" s="277">
        <v>7721.18</v>
      </c>
      <c r="I428" s="278">
        <v>10481.379999999999</v>
      </c>
      <c r="J428" s="281">
        <v>10933.71</v>
      </c>
      <c r="K428" s="278">
        <v>6793.83</v>
      </c>
      <c r="L428" s="280">
        <v>6479.06</v>
      </c>
      <c r="M428" s="280">
        <v>31020.38</v>
      </c>
      <c r="N428" s="280">
        <f t="shared" si="12"/>
        <v>148500.87999999998</v>
      </c>
    </row>
    <row r="429" spans="1:14" x14ac:dyDescent="0.15">
      <c r="A429" s="37" t="s">
        <v>74</v>
      </c>
      <c r="B429" s="277">
        <v>26727.27</v>
      </c>
      <c r="C429" s="277">
        <v>20387.669999999998</v>
      </c>
      <c r="D429" s="278">
        <v>9861.2800000000007</v>
      </c>
      <c r="E429" s="278">
        <v>14756.27</v>
      </c>
      <c r="F429" s="278">
        <v>15059.96</v>
      </c>
      <c r="G429" s="277">
        <v>13169.31</v>
      </c>
      <c r="H429" s="277">
        <v>10281.18</v>
      </c>
      <c r="I429" s="278">
        <v>13956.56</v>
      </c>
      <c r="J429" s="283">
        <v>14558.85</v>
      </c>
      <c r="K429" s="278">
        <v>9046.3700000000008</v>
      </c>
      <c r="L429" s="280">
        <v>8627.24</v>
      </c>
      <c r="M429" s="280">
        <v>41305.39</v>
      </c>
      <c r="N429" s="280">
        <f t="shared" si="12"/>
        <v>197737.34999999998</v>
      </c>
    </row>
    <row r="430" spans="1:14" x14ac:dyDescent="0.15">
      <c r="A430" s="37" t="s">
        <v>75</v>
      </c>
      <c r="B430" s="277">
        <v>13928.04</v>
      </c>
      <c r="C430" s="277">
        <v>10624.37</v>
      </c>
      <c r="D430" s="278">
        <v>5138.88</v>
      </c>
      <c r="E430" s="278">
        <v>7689.75</v>
      </c>
      <c r="F430" s="278">
        <v>7848.01</v>
      </c>
      <c r="G430" s="277">
        <v>6862.76</v>
      </c>
      <c r="H430" s="277">
        <v>5357.7</v>
      </c>
      <c r="I430" s="278">
        <v>7273.01</v>
      </c>
      <c r="J430" s="281">
        <v>7586.87</v>
      </c>
      <c r="K430" s="278">
        <v>4714.22</v>
      </c>
      <c r="L430" s="280">
        <v>4495.8</v>
      </c>
      <c r="M430" s="280">
        <v>21524.959999999999</v>
      </c>
      <c r="N430" s="280">
        <f t="shared" si="12"/>
        <v>103044.37000000002</v>
      </c>
    </row>
    <row r="431" spans="1:14" x14ac:dyDescent="0.15">
      <c r="A431" s="37" t="s">
        <v>76</v>
      </c>
      <c r="B431" s="277">
        <v>5759.86</v>
      </c>
      <c r="C431" s="277">
        <v>4393.6499999999996</v>
      </c>
      <c r="D431" s="278">
        <v>2125.16</v>
      </c>
      <c r="E431" s="278">
        <v>3180.05</v>
      </c>
      <c r="F431" s="278">
        <v>3245.5</v>
      </c>
      <c r="G431" s="277">
        <v>2838.05</v>
      </c>
      <c r="H431" s="277">
        <v>2215.65</v>
      </c>
      <c r="I431" s="278">
        <v>3007.71</v>
      </c>
      <c r="J431" s="281">
        <v>3137.51</v>
      </c>
      <c r="K431" s="278">
        <v>1949.54</v>
      </c>
      <c r="L431" s="280">
        <v>1859.21</v>
      </c>
      <c r="M431" s="280">
        <v>8901.52</v>
      </c>
      <c r="N431" s="280">
        <f t="shared" si="12"/>
        <v>42613.41</v>
      </c>
    </row>
    <row r="432" spans="1:14" x14ac:dyDescent="0.15">
      <c r="A432" s="37" t="s">
        <v>77</v>
      </c>
      <c r="B432" s="277">
        <v>27817.15</v>
      </c>
      <c r="C432" s="277">
        <v>21219.03</v>
      </c>
      <c r="D432" s="278">
        <v>10263.4</v>
      </c>
      <c r="E432" s="278">
        <v>15358</v>
      </c>
      <c r="F432" s="278">
        <v>15674.07</v>
      </c>
      <c r="G432" s="277">
        <v>13706.32</v>
      </c>
      <c r="H432" s="277">
        <v>10700.43</v>
      </c>
      <c r="I432" s="278">
        <v>14525.68</v>
      </c>
      <c r="J432" s="283">
        <v>15152.53</v>
      </c>
      <c r="K432" s="278">
        <v>9415.26</v>
      </c>
      <c r="L432" s="280">
        <v>8979.0400000000009</v>
      </c>
      <c r="M432" s="280">
        <v>42989.74</v>
      </c>
      <c r="N432" s="280">
        <f t="shared" si="12"/>
        <v>205800.65</v>
      </c>
    </row>
    <row r="433" spans="1:14" x14ac:dyDescent="0.15">
      <c r="A433" s="37" t="s">
        <v>78</v>
      </c>
      <c r="B433" s="277">
        <v>10883.6</v>
      </c>
      <c r="C433" s="277">
        <v>8302.0499999999993</v>
      </c>
      <c r="D433" s="278">
        <v>4015.61</v>
      </c>
      <c r="E433" s="278">
        <v>6008.9</v>
      </c>
      <c r="F433" s="278">
        <v>6132.56</v>
      </c>
      <c r="G433" s="277">
        <v>5362.67</v>
      </c>
      <c r="H433" s="277">
        <v>4186.6000000000004</v>
      </c>
      <c r="I433" s="278">
        <v>5683.24</v>
      </c>
      <c r="J433" s="281">
        <v>5928.51</v>
      </c>
      <c r="K433" s="278">
        <v>3683.77</v>
      </c>
      <c r="L433" s="280">
        <v>3513.09</v>
      </c>
      <c r="M433" s="280">
        <v>16819.95</v>
      </c>
      <c r="N433" s="280">
        <f t="shared" si="12"/>
        <v>80520.549999999988</v>
      </c>
    </row>
    <row r="434" spans="1:14" x14ac:dyDescent="0.15">
      <c r="A434" s="37" t="s">
        <v>79</v>
      </c>
      <c r="B434" s="277">
        <v>16170.77</v>
      </c>
      <c r="C434" s="277">
        <v>12335.13</v>
      </c>
      <c r="D434" s="278">
        <v>5966.36</v>
      </c>
      <c r="E434" s="278">
        <v>8927.9699999999993</v>
      </c>
      <c r="F434" s="278">
        <v>9111.7099999999991</v>
      </c>
      <c r="G434" s="277">
        <v>7967.81</v>
      </c>
      <c r="H434" s="277">
        <v>6220.41</v>
      </c>
      <c r="I434" s="278">
        <v>8444.1200000000008</v>
      </c>
      <c r="J434" s="281">
        <v>8808.5300000000007</v>
      </c>
      <c r="K434" s="278">
        <v>5473.31</v>
      </c>
      <c r="L434" s="280">
        <v>5219.7299999999996</v>
      </c>
      <c r="M434" s="280">
        <v>24990.95</v>
      </c>
      <c r="N434" s="280">
        <f t="shared" si="12"/>
        <v>119636.79999999999</v>
      </c>
    </row>
    <row r="435" spans="1:14" ht="9.75" thickBot="1" x14ac:dyDescent="0.2">
      <c r="A435" s="285" t="s">
        <v>19</v>
      </c>
      <c r="B435" s="286">
        <f t="shared" ref="B435:N435" si="13">SUM(B377:B434)</f>
        <v>1461990.0000000002</v>
      </c>
      <c r="C435" s="286">
        <f t="shared" si="13"/>
        <v>1115211.8000000003</v>
      </c>
      <c r="D435" s="286">
        <f t="shared" si="13"/>
        <v>539415</v>
      </c>
      <c r="E435" s="286">
        <f t="shared" si="13"/>
        <v>807172.79999999993</v>
      </c>
      <c r="F435" s="286">
        <f t="shared" si="13"/>
        <v>823784.59999999986</v>
      </c>
      <c r="G435" s="286">
        <f t="shared" si="13"/>
        <v>720365.40000000014</v>
      </c>
      <c r="H435" s="286">
        <f t="shared" si="13"/>
        <v>562384.00000000012</v>
      </c>
      <c r="I435" s="286">
        <f t="shared" si="13"/>
        <v>763428.2</v>
      </c>
      <c r="J435" s="286">
        <f t="shared" si="13"/>
        <v>796374.00000000023</v>
      </c>
      <c r="K435" s="286">
        <f t="shared" si="13"/>
        <v>494839.1999999999</v>
      </c>
      <c r="L435" s="286">
        <f t="shared" si="13"/>
        <v>471912.60000000003</v>
      </c>
      <c r="M435" s="286">
        <f t="shared" si="13"/>
        <v>2259418.2000000011</v>
      </c>
      <c r="N435" s="286">
        <f t="shared" si="13"/>
        <v>10816295.800000001</v>
      </c>
    </row>
    <row r="436" spans="1:14" ht="9.75" thickTop="1" x14ac:dyDescent="0.15">
      <c r="A436" s="293"/>
      <c r="B436" s="294"/>
      <c r="C436" s="293"/>
      <c r="D436" s="293"/>
      <c r="E436" s="293"/>
      <c r="F436" s="293"/>
      <c r="G436" s="293"/>
      <c r="H436" s="293"/>
      <c r="I436" s="293"/>
      <c r="J436" s="293"/>
      <c r="K436" s="293"/>
      <c r="L436" s="293"/>
      <c r="M436" s="293"/>
      <c r="N436" s="293"/>
    </row>
    <row r="437" spans="1:14" x14ac:dyDescent="0.15">
      <c r="A437" s="293"/>
      <c r="B437" s="294"/>
      <c r="C437" s="293"/>
      <c r="D437" s="293"/>
      <c r="E437" s="293"/>
      <c r="F437" s="293"/>
      <c r="G437" s="293"/>
      <c r="H437" s="293"/>
      <c r="I437" s="293"/>
      <c r="J437" s="293"/>
      <c r="K437" s="293"/>
      <c r="L437" s="293"/>
      <c r="M437" s="293"/>
      <c r="N437" s="293"/>
    </row>
    <row r="438" spans="1:14" x14ac:dyDescent="0.15">
      <c r="A438" s="293"/>
      <c r="B438" s="294"/>
      <c r="C438" s="293"/>
      <c r="D438" s="293"/>
      <c r="E438" s="293"/>
      <c r="F438" s="293"/>
      <c r="G438" s="293"/>
      <c r="H438" s="293"/>
      <c r="I438" s="293"/>
      <c r="J438" s="293"/>
      <c r="K438" s="293"/>
      <c r="L438" s="293"/>
      <c r="M438" s="293"/>
      <c r="N438" s="293"/>
    </row>
    <row r="439" spans="1:14" x14ac:dyDescent="0.15">
      <c r="A439" s="293"/>
      <c r="B439" s="294"/>
      <c r="C439" s="293"/>
      <c r="D439" s="293"/>
      <c r="E439" s="293"/>
      <c r="F439" s="293"/>
      <c r="G439" s="293"/>
      <c r="H439" s="293"/>
      <c r="I439" s="293"/>
      <c r="J439" s="293"/>
      <c r="K439" s="293"/>
      <c r="L439" s="293"/>
      <c r="M439" s="293"/>
      <c r="N439" s="293"/>
    </row>
    <row r="440" spans="1:14" x14ac:dyDescent="0.15">
      <c r="A440" s="293"/>
      <c r="B440" s="294"/>
      <c r="C440" s="293"/>
      <c r="D440" s="293"/>
      <c r="E440" s="293"/>
      <c r="F440" s="293"/>
      <c r="G440" s="293"/>
      <c r="H440" s="293"/>
      <c r="I440" s="293"/>
      <c r="J440" s="293"/>
      <c r="K440" s="293"/>
      <c r="L440" s="293"/>
      <c r="M440" s="293"/>
      <c r="N440" s="293"/>
    </row>
    <row r="441" spans="1:14" x14ac:dyDescent="0.15">
      <c r="A441" s="293"/>
      <c r="B441" s="294"/>
      <c r="C441" s="293"/>
      <c r="D441" s="293"/>
      <c r="E441" s="293"/>
      <c r="F441" s="293"/>
      <c r="G441" s="293"/>
      <c r="H441" s="293"/>
      <c r="I441" s="293"/>
      <c r="J441" s="293"/>
      <c r="K441" s="293"/>
      <c r="L441" s="293"/>
      <c r="M441" s="293"/>
      <c r="N441" s="293"/>
    </row>
    <row r="442" spans="1:14" x14ac:dyDescent="0.15">
      <c r="A442" s="293"/>
      <c r="B442" s="294"/>
      <c r="C442" s="293"/>
      <c r="D442" s="293"/>
      <c r="E442" s="293"/>
      <c r="F442" s="293"/>
      <c r="G442" s="293"/>
      <c r="H442" s="293"/>
      <c r="I442" s="293"/>
      <c r="J442" s="293"/>
      <c r="K442" s="293"/>
      <c r="L442" s="293"/>
      <c r="M442" s="293"/>
      <c r="N442" s="293"/>
    </row>
    <row r="443" spans="1:14" x14ac:dyDescent="0.15">
      <c r="A443" s="293"/>
      <c r="B443" s="294"/>
      <c r="C443" s="293"/>
      <c r="D443" s="293"/>
      <c r="E443" s="293"/>
      <c r="F443" s="293"/>
      <c r="G443" s="293"/>
      <c r="H443" s="293"/>
      <c r="I443" s="293"/>
      <c r="J443" s="293"/>
      <c r="K443" s="293"/>
      <c r="L443" s="293"/>
      <c r="M443" s="293"/>
      <c r="N443" s="293"/>
    </row>
    <row r="444" spans="1:14" x14ac:dyDescent="0.15">
      <c r="A444" s="293"/>
      <c r="B444" s="294"/>
      <c r="C444" s="293"/>
      <c r="D444" s="293"/>
      <c r="E444" s="293"/>
      <c r="F444" s="293"/>
      <c r="G444" s="293"/>
      <c r="H444" s="293"/>
      <c r="I444" s="293"/>
      <c r="J444" s="293"/>
      <c r="K444" s="293"/>
      <c r="L444" s="293"/>
      <c r="M444" s="293"/>
      <c r="N444" s="293"/>
    </row>
    <row r="445" spans="1:14" x14ac:dyDescent="0.15">
      <c r="A445" s="293"/>
      <c r="B445" s="294"/>
      <c r="C445" s="293"/>
      <c r="D445" s="293"/>
      <c r="E445" s="293"/>
      <c r="F445" s="293"/>
      <c r="G445" s="293"/>
      <c r="H445" s="293"/>
      <c r="I445" s="293"/>
      <c r="J445" s="293"/>
      <c r="K445" s="293"/>
      <c r="L445" s="293"/>
      <c r="M445" s="293"/>
      <c r="N445" s="293"/>
    </row>
    <row r="446" spans="1:14" x14ac:dyDescent="0.15">
      <c r="A446" s="293"/>
      <c r="B446" s="294"/>
      <c r="C446" s="293"/>
      <c r="D446" s="293"/>
      <c r="E446" s="293"/>
      <c r="F446" s="293"/>
      <c r="G446" s="293"/>
      <c r="H446" s="293"/>
      <c r="I446" s="293"/>
      <c r="J446" s="293"/>
      <c r="K446" s="293"/>
      <c r="L446" s="293"/>
      <c r="M446" s="293"/>
      <c r="N446" s="293"/>
    </row>
    <row r="447" spans="1:14" x14ac:dyDescent="0.15">
      <c r="A447" s="293"/>
      <c r="B447" s="294"/>
      <c r="C447" s="293"/>
      <c r="D447" s="293"/>
      <c r="E447" s="293"/>
      <c r="F447" s="293"/>
      <c r="G447" s="293"/>
      <c r="H447" s="293"/>
      <c r="I447" s="293"/>
      <c r="J447" s="293"/>
      <c r="K447" s="293"/>
      <c r="L447" s="293"/>
      <c r="M447" s="293"/>
      <c r="N447" s="293"/>
    </row>
    <row r="448" spans="1:14" x14ac:dyDescent="0.15">
      <c r="A448" s="293"/>
      <c r="B448" s="294"/>
      <c r="C448" s="293"/>
      <c r="D448" s="293"/>
      <c r="E448" s="293"/>
      <c r="F448" s="293"/>
      <c r="G448" s="293"/>
      <c r="H448" s="293"/>
      <c r="I448" s="293"/>
      <c r="J448" s="293"/>
      <c r="K448" s="293"/>
      <c r="L448" s="293"/>
      <c r="M448" s="293"/>
      <c r="N448" s="293"/>
    </row>
    <row r="449" spans="1:14" x14ac:dyDescent="0.15">
      <c r="A449" s="293"/>
      <c r="B449" s="294"/>
      <c r="C449" s="293"/>
      <c r="D449" s="293"/>
      <c r="E449" s="293"/>
      <c r="F449" s="293"/>
      <c r="G449" s="293"/>
      <c r="H449" s="293"/>
      <c r="I449" s="293"/>
      <c r="J449" s="293"/>
      <c r="K449" s="293"/>
      <c r="L449" s="293"/>
      <c r="M449" s="293"/>
      <c r="N449" s="293"/>
    </row>
    <row r="450" spans="1:14" x14ac:dyDescent="0.15">
      <c r="A450" s="293"/>
      <c r="B450" s="294"/>
      <c r="C450" s="293"/>
      <c r="D450" s="293"/>
      <c r="E450" s="293"/>
      <c r="F450" s="293"/>
      <c r="G450" s="293"/>
      <c r="H450" s="293"/>
      <c r="I450" s="293"/>
      <c r="J450" s="293"/>
      <c r="K450" s="293"/>
      <c r="L450" s="293"/>
      <c r="M450" s="293"/>
      <c r="N450" s="293"/>
    </row>
    <row r="451" spans="1:14" x14ac:dyDescent="0.15">
      <c r="A451" s="293"/>
      <c r="B451" s="294"/>
      <c r="C451" s="293"/>
      <c r="D451" s="293"/>
      <c r="E451" s="293"/>
      <c r="F451" s="293"/>
      <c r="G451" s="293"/>
      <c r="H451" s="293"/>
      <c r="I451" s="293"/>
      <c r="J451" s="293"/>
      <c r="K451" s="293"/>
      <c r="L451" s="293"/>
      <c r="M451" s="293"/>
      <c r="N451" s="293"/>
    </row>
    <row r="452" spans="1:14" x14ac:dyDescent="0.15">
      <c r="A452" s="293"/>
      <c r="B452" s="294"/>
      <c r="C452" s="293"/>
      <c r="D452" s="293"/>
      <c r="E452" s="293"/>
      <c r="F452" s="293"/>
      <c r="G452" s="293"/>
      <c r="H452" s="293"/>
      <c r="I452" s="293"/>
      <c r="J452" s="293"/>
      <c r="K452" s="293"/>
      <c r="L452" s="293"/>
      <c r="M452" s="293"/>
      <c r="N452" s="293"/>
    </row>
    <row r="453" spans="1:14" x14ac:dyDescent="0.15">
      <c r="A453" s="293"/>
      <c r="B453" s="294"/>
      <c r="C453" s="293"/>
      <c r="D453" s="293"/>
      <c r="E453" s="293"/>
      <c r="F453" s="293"/>
      <c r="G453" s="293"/>
      <c r="H453" s="293"/>
      <c r="I453" s="293"/>
      <c r="J453" s="293"/>
      <c r="K453" s="293"/>
      <c r="L453" s="293"/>
      <c r="M453" s="293"/>
      <c r="N453" s="293"/>
    </row>
    <row r="454" spans="1:14" x14ac:dyDescent="0.15">
      <c r="A454" s="293"/>
      <c r="B454" s="294"/>
      <c r="C454" s="293"/>
      <c r="D454" s="293"/>
      <c r="E454" s="293"/>
      <c r="F454" s="293"/>
      <c r="G454" s="293"/>
      <c r="H454" s="293"/>
      <c r="I454" s="293"/>
      <c r="J454" s="293"/>
      <c r="K454" s="293"/>
      <c r="L454" s="293"/>
      <c r="M454" s="293"/>
      <c r="N454" s="293"/>
    </row>
    <row r="455" spans="1:14" x14ac:dyDescent="0.15">
      <c r="A455" s="293"/>
      <c r="B455" s="294"/>
      <c r="C455" s="293"/>
      <c r="D455" s="293"/>
      <c r="E455" s="293"/>
      <c r="F455" s="293"/>
      <c r="G455" s="293"/>
      <c r="H455" s="293"/>
      <c r="I455" s="293"/>
      <c r="J455" s="293"/>
      <c r="K455" s="293"/>
      <c r="L455" s="293"/>
      <c r="M455" s="293"/>
      <c r="N455" s="293"/>
    </row>
    <row r="456" spans="1:14" x14ac:dyDescent="0.15">
      <c r="A456" s="293"/>
      <c r="B456" s="294"/>
      <c r="C456" s="293"/>
      <c r="D456" s="293"/>
      <c r="E456" s="293"/>
      <c r="F456" s="293"/>
      <c r="G456" s="293"/>
      <c r="H456" s="293"/>
      <c r="I456" s="293"/>
      <c r="J456" s="293"/>
      <c r="K456" s="293"/>
      <c r="L456" s="293"/>
      <c r="M456" s="293"/>
      <c r="N456" s="293"/>
    </row>
    <row r="457" spans="1:14" x14ac:dyDescent="0.15">
      <c r="A457" s="293"/>
      <c r="B457" s="294"/>
      <c r="C457" s="293"/>
      <c r="D457" s="293"/>
      <c r="E457" s="293"/>
      <c r="F457" s="293"/>
      <c r="G457" s="293"/>
      <c r="H457" s="293"/>
      <c r="I457" s="293"/>
      <c r="J457" s="293"/>
      <c r="K457" s="293"/>
      <c r="L457" s="293"/>
      <c r="M457" s="293"/>
      <c r="N457" s="293"/>
    </row>
    <row r="458" spans="1:14" x14ac:dyDescent="0.15">
      <c r="A458" s="293"/>
      <c r="B458" s="294"/>
      <c r="C458" s="293"/>
      <c r="D458" s="293"/>
      <c r="E458" s="293"/>
      <c r="F458" s="293"/>
      <c r="G458" s="293"/>
      <c r="H458" s="293"/>
      <c r="I458" s="293"/>
      <c r="J458" s="293"/>
      <c r="K458" s="293"/>
      <c r="L458" s="293"/>
      <c r="M458" s="293"/>
      <c r="N458" s="293"/>
    </row>
    <row r="459" spans="1:14" x14ac:dyDescent="0.15">
      <c r="A459" s="293"/>
      <c r="B459" s="294"/>
      <c r="C459" s="293"/>
      <c r="D459" s="293"/>
      <c r="E459" s="293"/>
      <c r="F459" s="293"/>
      <c r="G459" s="293"/>
      <c r="H459" s="293"/>
      <c r="I459" s="293"/>
      <c r="J459" s="293"/>
      <c r="K459" s="293"/>
      <c r="L459" s="293"/>
      <c r="M459" s="293"/>
      <c r="N459" s="293"/>
    </row>
    <row r="460" spans="1:14" x14ac:dyDescent="0.15">
      <c r="A460" s="293"/>
      <c r="B460" s="294"/>
      <c r="C460" s="293"/>
      <c r="D460" s="293"/>
      <c r="E460" s="293"/>
      <c r="F460" s="293"/>
      <c r="G460" s="293"/>
      <c r="H460" s="293"/>
      <c r="I460" s="293"/>
      <c r="J460" s="293"/>
      <c r="K460" s="293"/>
      <c r="L460" s="293"/>
      <c r="M460" s="293"/>
      <c r="N460" s="293"/>
    </row>
    <row r="461" spans="1:14" x14ac:dyDescent="0.15">
      <c r="A461" s="293"/>
      <c r="B461" s="294"/>
      <c r="C461" s="293"/>
      <c r="D461" s="293"/>
      <c r="E461" s="293"/>
      <c r="F461" s="293"/>
      <c r="G461" s="293"/>
      <c r="H461" s="293"/>
      <c r="I461" s="293"/>
      <c r="J461" s="293"/>
      <c r="K461" s="293"/>
      <c r="L461" s="293"/>
      <c r="M461" s="293"/>
      <c r="N461" s="293"/>
    </row>
    <row r="462" spans="1:14" x14ac:dyDescent="0.15">
      <c r="A462" s="293"/>
      <c r="B462" s="294"/>
      <c r="C462" s="293"/>
      <c r="D462" s="293"/>
      <c r="E462" s="293"/>
      <c r="F462" s="293"/>
      <c r="G462" s="293"/>
      <c r="H462" s="293"/>
      <c r="I462" s="293"/>
      <c r="J462" s="293"/>
      <c r="K462" s="293"/>
      <c r="L462" s="293"/>
      <c r="M462" s="293"/>
      <c r="N462" s="293"/>
    </row>
    <row r="463" spans="1:14" x14ac:dyDescent="0.15">
      <c r="A463" s="293"/>
      <c r="B463" s="294"/>
      <c r="C463" s="293"/>
      <c r="D463" s="293"/>
      <c r="E463" s="293"/>
      <c r="F463" s="293"/>
      <c r="G463" s="293"/>
      <c r="H463" s="293"/>
      <c r="I463" s="293"/>
      <c r="J463" s="293"/>
      <c r="K463" s="293"/>
      <c r="L463" s="293"/>
      <c r="M463" s="293"/>
      <c r="N463" s="293"/>
    </row>
    <row r="464" spans="1:14" x14ac:dyDescent="0.15">
      <c r="A464" s="293"/>
      <c r="B464" s="294"/>
      <c r="C464" s="293"/>
      <c r="D464" s="293"/>
      <c r="E464" s="293"/>
      <c r="F464" s="293"/>
      <c r="G464" s="293"/>
      <c r="H464" s="293"/>
      <c r="I464" s="293"/>
      <c r="J464" s="293"/>
      <c r="K464" s="293"/>
      <c r="L464" s="293"/>
      <c r="M464" s="293"/>
      <c r="N464" s="293"/>
    </row>
    <row r="465" spans="1:14" x14ac:dyDescent="0.15">
      <c r="A465" s="293"/>
      <c r="B465" s="294"/>
      <c r="C465" s="293"/>
      <c r="D465" s="293"/>
      <c r="E465" s="293"/>
      <c r="F465" s="293"/>
      <c r="G465" s="293"/>
      <c r="H465" s="293"/>
      <c r="I465" s="293"/>
      <c r="J465" s="293"/>
      <c r="K465" s="293"/>
      <c r="L465" s="293"/>
      <c r="M465" s="293"/>
      <c r="N465" s="293"/>
    </row>
  </sheetData>
  <mergeCells count="8">
    <mergeCell ref="A375:N375"/>
    <mergeCell ref="A189:R189"/>
    <mergeCell ref="A251:N251"/>
    <mergeCell ref="A313:N313"/>
    <mergeCell ref="A1:N1"/>
    <mergeCell ref="A3:N3"/>
    <mergeCell ref="A65:N65"/>
    <mergeCell ref="A127:N127"/>
  </mergeCells>
  <pageMargins left="0.7" right="0.7" top="0.75" bottom="0.75" header="0.3" footer="0.3"/>
  <pageSetup paperSize="13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FD16-22FC-4F7B-9AB3-484AB61B14C1}">
  <sheetPr>
    <pageSetUpPr fitToPage="1"/>
  </sheetPr>
  <dimension ref="A1:H47"/>
  <sheetViews>
    <sheetView zoomScale="142" zoomScaleNormal="142" workbookViewId="0">
      <selection sqref="A1:H46"/>
    </sheetView>
  </sheetViews>
  <sheetFormatPr baseColWidth="10" defaultRowHeight="9" x14ac:dyDescent="0.15"/>
  <cols>
    <col min="1" max="1" width="9.28515625" style="59" customWidth="1"/>
    <col min="2" max="16384" width="11.42578125" style="59"/>
  </cols>
  <sheetData>
    <row r="1" spans="1:8" ht="63.75" thickBot="1" x14ac:dyDescent="0.2">
      <c r="A1" s="152" t="s">
        <v>0</v>
      </c>
      <c r="B1" s="152" t="s">
        <v>1</v>
      </c>
      <c r="C1" s="152" t="s">
        <v>2</v>
      </c>
      <c r="D1" s="152" t="s">
        <v>3</v>
      </c>
      <c r="E1" s="152" t="s">
        <v>4</v>
      </c>
      <c r="F1" s="152" t="s">
        <v>189</v>
      </c>
      <c r="G1" s="152" t="s">
        <v>5</v>
      </c>
      <c r="H1" s="152" t="s">
        <v>6</v>
      </c>
    </row>
    <row r="2" spans="1:8" ht="6" customHeight="1" thickTop="1" x14ac:dyDescent="0.15">
      <c r="A2" s="153"/>
      <c r="B2" s="153"/>
      <c r="C2" s="153"/>
      <c r="D2" s="153"/>
      <c r="E2" s="153"/>
      <c r="F2" s="153"/>
      <c r="G2" s="153"/>
      <c r="H2" s="153"/>
    </row>
    <row r="3" spans="1:8" ht="18" customHeight="1" thickBot="1" x14ac:dyDescent="0.2">
      <c r="A3" s="163"/>
      <c r="B3" s="191" t="s">
        <v>211</v>
      </c>
      <c r="C3" s="191"/>
      <c r="D3" s="191"/>
      <c r="E3" s="191"/>
      <c r="F3" s="191"/>
      <c r="G3" s="191"/>
      <c r="H3" s="191"/>
    </row>
    <row r="4" spans="1:8" ht="9.75" thickTop="1" x14ac:dyDescent="0.15">
      <c r="A4" s="77" t="s">
        <v>7</v>
      </c>
      <c r="B4" s="78">
        <v>261349015.59999999</v>
      </c>
      <c r="C4" s="78">
        <v>75901316.000000015</v>
      </c>
      <c r="D4" s="78">
        <v>21586792.000000004</v>
      </c>
      <c r="E4" s="78">
        <v>27958006.199999999</v>
      </c>
      <c r="F4" s="78">
        <v>5779081.3999999985</v>
      </c>
      <c r="G4" s="78">
        <v>934530.19999999984</v>
      </c>
      <c r="H4" s="78">
        <v>1461990.0000000002</v>
      </c>
    </row>
    <row r="5" spans="1:8" x14ac:dyDescent="0.15">
      <c r="A5" s="77" t="s">
        <v>8</v>
      </c>
      <c r="B5" s="78">
        <v>296902701.60000002</v>
      </c>
      <c r="C5" s="78">
        <v>84009642</v>
      </c>
      <c r="D5" s="78">
        <v>55824022.999999985</v>
      </c>
      <c r="E5" s="78">
        <v>10702434</v>
      </c>
      <c r="F5" s="78">
        <v>8434735.1999999993</v>
      </c>
      <c r="G5" s="78">
        <v>934530.19999999984</v>
      </c>
      <c r="H5" s="78">
        <v>1115211.8000000003</v>
      </c>
    </row>
    <row r="6" spans="1:8" x14ac:dyDescent="0.15">
      <c r="A6" s="77" t="s">
        <v>9</v>
      </c>
      <c r="B6" s="78">
        <v>233129516.20000005</v>
      </c>
      <c r="C6" s="78">
        <v>69613306.999999985</v>
      </c>
      <c r="D6" s="78">
        <v>21721536.000000004</v>
      </c>
      <c r="E6" s="78">
        <v>10702434</v>
      </c>
      <c r="F6" s="78">
        <v>6578342.0000000009</v>
      </c>
      <c r="G6" s="78">
        <v>934530.19999999984</v>
      </c>
      <c r="H6" s="78">
        <v>539415</v>
      </c>
    </row>
    <row r="7" spans="1:8" x14ac:dyDescent="0.15">
      <c r="A7" s="77" t="s">
        <v>10</v>
      </c>
      <c r="B7" s="78">
        <v>321596012.97000009</v>
      </c>
      <c r="C7" s="78">
        <v>89583978.99999997</v>
      </c>
      <c r="D7" s="78">
        <v>22106807.999999993</v>
      </c>
      <c r="E7" s="78">
        <v>33247008.199999996</v>
      </c>
      <c r="F7" s="78">
        <v>6181369.1999999993</v>
      </c>
      <c r="G7" s="78">
        <v>934530.19999999984</v>
      </c>
      <c r="H7" s="78">
        <v>807172.79999999993</v>
      </c>
    </row>
    <row r="8" spans="1:8" x14ac:dyDescent="0.15">
      <c r="A8" s="77" t="s">
        <v>11</v>
      </c>
      <c r="B8" s="78">
        <v>325046000.59999979</v>
      </c>
      <c r="C8" s="78">
        <v>90362789.000000015</v>
      </c>
      <c r="D8" s="78">
        <v>22414274.000000004</v>
      </c>
      <c r="E8" s="78">
        <v>10702434</v>
      </c>
      <c r="F8" s="78">
        <v>4027930.1999999988</v>
      </c>
      <c r="G8" s="78">
        <v>934530.19999999984</v>
      </c>
      <c r="H8" s="78">
        <v>823784.59999999986</v>
      </c>
    </row>
    <row r="9" spans="1:8" x14ac:dyDescent="0.15">
      <c r="A9" s="77" t="s">
        <v>12</v>
      </c>
      <c r="B9" s="78">
        <v>258169160.99999997</v>
      </c>
      <c r="C9" s="78">
        <v>78794475</v>
      </c>
      <c r="D9" s="78">
        <v>22378928.999999996</v>
      </c>
      <c r="E9" s="78">
        <v>10702434</v>
      </c>
      <c r="F9" s="78">
        <v>4969137.1999999983</v>
      </c>
      <c r="G9" s="78">
        <v>934530.19999999984</v>
      </c>
      <c r="H9" s="78">
        <v>720365.40000000014</v>
      </c>
    </row>
    <row r="10" spans="1:8" x14ac:dyDescent="0.15">
      <c r="A10" s="77" t="s">
        <v>13</v>
      </c>
      <c r="B10" s="78">
        <v>259457835.80000004</v>
      </c>
      <c r="C10" s="78">
        <v>79124382.000000015</v>
      </c>
      <c r="D10" s="78">
        <v>24075934</v>
      </c>
      <c r="E10" s="78">
        <v>27532748</v>
      </c>
      <c r="F10" s="78">
        <v>6386335.0000000009</v>
      </c>
      <c r="G10" s="78">
        <v>934530.19999999984</v>
      </c>
      <c r="H10" s="78">
        <v>562384.00000000012</v>
      </c>
    </row>
    <row r="11" spans="1:8" x14ac:dyDescent="0.15">
      <c r="A11" s="77" t="s">
        <v>14</v>
      </c>
      <c r="B11" s="78">
        <v>313158550.59999996</v>
      </c>
      <c r="C11" s="78">
        <v>92559834.99999997</v>
      </c>
      <c r="D11" s="78">
        <v>24848001.999999996</v>
      </c>
      <c r="E11" s="78">
        <v>10702434</v>
      </c>
      <c r="F11" s="78">
        <v>7913174.4000000004</v>
      </c>
      <c r="G11" s="78">
        <v>934530.19999999984</v>
      </c>
      <c r="H11" s="78">
        <v>763428.2</v>
      </c>
    </row>
    <row r="12" spans="1:8" x14ac:dyDescent="0.15">
      <c r="A12" s="77" t="s">
        <v>15</v>
      </c>
      <c r="B12" s="78">
        <v>241091823.00999999</v>
      </c>
      <c r="C12" s="78">
        <v>74322162.000000015</v>
      </c>
      <c r="D12" s="78">
        <v>24859501.999999996</v>
      </c>
      <c r="E12" s="78">
        <v>10702434</v>
      </c>
      <c r="F12" s="78">
        <v>4624018.1999999993</v>
      </c>
      <c r="G12" s="78">
        <v>934530.19999999984</v>
      </c>
      <c r="H12" s="78">
        <v>796374.00000000023</v>
      </c>
    </row>
    <row r="13" spans="1:8" x14ac:dyDescent="0.15">
      <c r="A13" s="77" t="s">
        <v>16</v>
      </c>
      <c r="B13" s="78">
        <v>251302758.59999999</v>
      </c>
      <c r="C13" s="78">
        <v>77171333.000000045</v>
      </c>
      <c r="D13" s="78">
        <v>26838869.000000004</v>
      </c>
      <c r="E13" s="78">
        <v>28530942.800000004</v>
      </c>
      <c r="F13" s="78">
        <v>4357802.2000000011</v>
      </c>
      <c r="G13" s="78">
        <v>934530.19999999984</v>
      </c>
      <c r="H13" s="78">
        <v>494839.1999999999</v>
      </c>
    </row>
    <row r="14" spans="1:8" x14ac:dyDescent="0.15">
      <c r="A14" s="77" t="s">
        <v>17</v>
      </c>
      <c r="B14" s="78">
        <v>280821144.19999999</v>
      </c>
      <c r="C14" s="78">
        <v>84721596</v>
      </c>
      <c r="D14" s="78">
        <v>25806083.000000004</v>
      </c>
      <c r="E14" s="78">
        <v>10702434</v>
      </c>
      <c r="F14" s="78">
        <v>7042644.2000000011</v>
      </c>
      <c r="G14" s="78">
        <v>934530.19999999984</v>
      </c>
      <c r="H14" s="78">
        <v>471912.60000000003</v>
      </c>
    </row>
    <row r="15" spans="1:8" x14ac:dyDescent="0.15">
      <c r="A15" s="154" t="s">
        <v>18</v>
      </c>
      <c r="B15" s="155">
        <v>258159364.80000001</v>
      </c>
      <c r="C15" s="155">
        <v>78523422.99999994</v>
      </c>
      <c r="D15" s="155">
        <v>25296205</v>
      </c>
      <c r="E15" s="155">
        <v>10702434</v>
      </c>
      <c r="F15" s="155">
        <v>7042296.7999999989</v>
      </c>
      <c r="G15" s="155">
        <v>934530.19999999984</v>
      </c>
      <c r="H15" s="155">
        <v>2259418.2000000011</v>
      </c>
    </row>
    <row r="16" spans="1:8" ht="15.75" customHeight="1" thickBot="1" x14ac:dyDescent="0.2">
      <c r="A16" s="156" t="s">
        <v>19</v>
      </c>
      <c r="B16" s="157">
        <f>SUM(B4:B15)</f>
        <v>3300183884.98</v>
      </c>
      <c r="C16" s="157">
        <f t="shared" ref="C16:H16" si="0">SUM(C4:C15)</f>
        <v>974688239</v>
      </c>
      <c r="D16" s="157">
        <f t="shared" si="0"/>
        <v>317756957</v>
      </c>
      <c r="E16" s="157">
        <f t="shared" si="0"/>
        <v>202888177.20000002</v>
      </c>
      <c r="F16" s="157">
        <f t="shared" si="0"/>
        <v>73336866</v>
      </c>
      <c r="G16" s="157">
        <f t="shared" si="0"/>
        <v>11214362.399999997</v>
      </c>
      <c r="H16" s="157">
        <f t="shared" si="0"/>
        <v>10816295.800000003</v>
      </c>
    </row>
    <row r="17" spans="1:8" ht="9.75" customHeight="1" thickTop="1" x14ac:dyDescent="0.15"/>
    <row r="18" spans="1:8" ht="20.25" customHeight="1" thickBot="1" x14ac:dyDescent="0.2">
      <c r="A18" s="190" t="s">
        <v>209</v>
      </c>
      <c r="B18" s="190"/>
      <c r="C18" s="190"/>
      <c r="D18" s="190"/>
      <c r="E18" s="190"/>
      <c r="F18" s="190"/>
      <c r="G18" s="190"/>
      <c r="H18" s="190"/>
    </row>
    <row r="19" spans="1:8" ht="9.75" thickTop="1" x14ac:dyDescent="0.15">
      <c r="A19" s="77" t="s">
        <v>7</v>
      </c>
      <c r="B19" s="78">
        <v>314061121.42000002</v>
      </c>
      <c r="C19" s="78">
        <v>75915357.319999993</v>
      </c>
      <c r="D19" s="78">
        <v>4574776.8099999996</v>
      </c>
      <c r="E19" s="78">
        <v>32972364.039999992</v>
      </c>
      <c r="F19" s="78">
        <v>6213221.1999999993</v>
      </c>
      <c r="G19" s="78">
        <v>1075238.5699999996</v>
      </c>
      <c r="H19" s="78">
        <v>1508897.78</v>
      </c>
    </row>
    <row r="20" spans="1:8" x14ac:dyDescent="0.15">
      <c r="A20" s="77" t="s">
        <v>8</v>
      </c>
      <c r="B20" s="78">
        <v>425432330.37999994</v>
      </c>
      <c r="C20" s="78">
        <v>97759865.309999987</v>
      </c>
      <c r="D20" s="78">
        <v>10784781.580000004</v>
      </c>
      <c r="E20" s="78">
        <v>10702434.000000006</v>
      </c>
      <c r="F20" s="78">
        <v>6614863.79</v>
      </c>
      <c r="G20" s="78">
        <v>1075238.5699999996</v>
      </c>
      <c r="H20" s="78">
        <v>1508897.78</v>
      </c>
    </row>
    <row r="21" spans="1:8" x14ac:dyDescent="0.15">
      <c r="A21" s="77" t="s">
        <v>9</v>
      </c>
      <c r="B21" s="78">
        <v>316779488.42000002</v>
      </c>
      <c r="C21" s="78">
        <v>76448541.700000048</v>
      </c>
      <c r="D21" s="78">
        <v>4914613.5999999996</v>
      </c>
      <c r="E21" s="78">
        <v>10702434.000000006</v>
      </c>
      <c r="F21" s="78">
        <v>5724152.6500000013</v>
      </c>
      <c r="G21" s="78">
        <v>1075238.5699999996</v>
      </c>
      <c r="H21" s="78">
        <v>1508897.7799999993</v>
      </c>
    </row>
    <row r="22" spans="1:8" x14ac:dyDescent="0.15">
      <c r="A22" s="77" t="s">
        <v>10</v>
      </c>
      <c r="B22" s="78">
        <v>456599624.58999991</v>
      </c>
      <c r="C22" s="78">
        <v>103873062.59999995</v>
      </c>
      <c r="D22" s="78">
        <v>4764934.9700000016</v>
      </c>
      <c r="E22" s="78">
        <v>43898901.730000004</v>
      </c>
      <c r="F22" s="78">
        <v>5315572.6500000004</v>
      </c>
      <c r="G22" s="78">
        <v>1075238.5699999996</v>
      </c>
      <c r="H22" s="78">
        <v>1508897.78</v>
      </c>
    </row>
    <row r="23" spans="1:8" x14ac:dyDescent="0.15">
      <c r="A23" s="77" t="s">
        <v>11</v>
      </c>
      <c r="B23" s="78">
        <v>381963250.37999994</v>
      </c>
      <c r="C23" s="78">
        <v>89233777.800000012</v>
      </c>
      <c r="D23" s="78">
        <v>5041291.2299999995</v>
      </c>
      <c r="E23" s="78">
        <v>10702434.000000006</v>
      </c>
      <c r="F23" s="78">
        <v>5729550.7800000012</v>
      </c>
      <c r="G23" s="78">
        <v>1075238.5699999996</v>
      </c>
      <c r="H23" s="78">
        <v>1508897.78</v>
      </c>
    </row>
    <row r="24" spans="1:8" x14ac:dyDescent="0.15">
      <c r="A24" s="77" t="s">
        <v>12</v>
      </c>
      <c r="B24" s="78">
        <v>390661423.64999992</v>
      </c>
      <c r="C24" s="78">
        <v>90939849.999999985</v>
      </c>
      <c r="D24" s="78">
        <v>5991181.9800000014</v>
      </c>
      <c r="E24" s="78">
        <v>10702434.000000006</v>
      </c>
      <c r="F24" s="78">
        <v>5034526.43</v>
      </c>
      <c r="G24" s="78">
        <v>1075238.5699999996</v>
      </c>
      <c r="H24" s="78">
        <v>1508897.7600000007</v>
      </c>
    </row>
    <row r="25" spans="1:8" x14ac:dyDescent="0.15">
      <c r="A25" s="77" t="s">
        <v>13</v>
      </c>
      <c r="B25" s="78">
        <v>345694259.18000007</v>
      </c>
      <c r="C25" s="78">
        <v>82115651.399999991</v>
      </c>
      <c r="D25" s="78">
        <v>5620515.8299999991</v>
      </c>
      <c r="E25" s="78">
        <v>45451785.390000023</v>
      </c>
      <c r="F25" s="78">
        <v>5334466.5700000012</v>
      </c>
      <c r="G25" s="78">
        <v>1075238.5699999996</v>
      </c>
      <c r="H25" s="78">
        <v>1508897.78</v>
      </c>
    </row>
    <row r="26" spans="1:8" x14ac:dyDescent="0.15">
      <c r="A26" s="77" t="s">
        <v>14</v>
      </c>
      <c r="B26" s="78">
        <v>362880994.3999998</v>
      </c>
      <c r="C26" s="78">
        <v>85486682.01000002</v>
      </c>
      <c r="D26" s="78">
        <v>6188568.4000000013</v>
      </c>
      <c r="E26" s="78">
        <v>10702434.000000006</v>
      </c>
      <c r="F26" s="78">
        <v>5449854.1500000013</v>
      </c>
      <c r="G26" s="78">
        <v>1075238.5699999996</v>
      </c>
      <c r="H26" s="78">
        <v>1508897.78</v>
      </c>
    </row>
    <row r="27" spans="1:8" x14ac:dyDescent="0.15">
      <c r="A27" s="77" t="s">
        <v>15</v>
      </c>
      <c r="B27" s="78">
        <v>335050205.40000004</v>
      </c>
      <c r="C27" s="78">
        <v>80027911.220000014</v>
      </c>
      <c r="D27" s="78">
        <v>6229398.2199999997</v>
      </c>
      <c r="E27" s="78">
        <v>10702434.000000006</v>
      </c>
      <c r="F27" s="78">
        <v>5526104.4400000004</v>
      </c>
      <c r="G27" s="78">
        <v>1075238.5699999996</v>
      </c>
      <c r="H27" s="78">
        <v>1508897.78</v>
      </c>
    </row>
    <row r="28" spans="1:8" x14ac:dyDescent="0.15">
      <c r="A28" s="77" t="s">
        <v>16</v>
      </c>
      <c r="B28" s="78">
        <v>286584275.80999988</v>
      </c>
      <c r="C28" s="78">
        <v>70521734.769999996</v>
      </c>
      <c r="D28" s="78">
        <v>7451390.6199999992</v>
      </c>
      <c r="E28" s="78">
        <v>44046472.019999996</v>
      </c>
      <c r="F28" s="78">
        <v>5454914.9999999991</v>
      </c>
      <c r="G28" s="78">
        <v>1075238.5699999996</v>
      </c>
      <c r="H28" s="78">
        <v>1508897.7999999996</v>
      </c>
    </row>
    <row r="29" spans="1:8" x14ac:dyDescent="0.15">
      <c r="A29" s="77" t="s">
        <v>17</v>
      </c>
      <c r="B29" s="78">
        <v>326341221.4199999</v>
      </c>
      <c r="C29" s="78">
        <v>78319718.74000001</v>
      </c>
      <c r="D29" s="78">
        <v>5917369.5800000019</v>
      </c>
      <c r="E29" s="78">
        <v>10702434.000000006</v>
      </c>
      <c r="F29" s="78">
        <v>5564904.1799999997</v>
      </c>
      <c r="G29" s="78">
        <v>1075238.5699999996</v>
      </c>
      <c r="H29" s="78">
        <v>1508897.8</v>
      </c>
    </row>
    <row r="30" spans="1:8" s="159" customFormat="1" x14ac:dyDescent="0.15">
      <c r="A30" s="154" t="s">
        <v>18</v>
      </c>
      <c r="B30" s="155">
        <v>336086219.96999997</v>
      </c>
      <c r="C30" s="155">
        <v>80231116.980000004</v>
      </c>
      <c r="D30" s="155">
        <v>5964028.5900000008</v>
      </c>
      <c r="E30" s="155">
        <v>10702434.000000006</v>
      </c>
      <c r="F30" s="155">
        <v>6061880.6000000006</v>
      </c>
      <c r="G30" s="155">
        <v>1075238.5699999996</v>
      </c>
      <c r="H30" s="155">
        <v>1508897.78</v>
      </c>
    </row>
    <row r="31" spans="1:8" ht="16.5" customHeight="1" thickBot="1" x14ac:dyDescent="0.2">
      <c r="A31" s="156" t="s">
        <v>19</v>
      </c>
      <c r="B31" s="157">
        <f>SUM(B19:B30)</f>
        <v>4278134415.019999</v>
      </c>
      <c r="C31" s="157">
        <f t="shared" ref="C31:H31" si="1">SUM(C19:C30)</f>
        <v>1010873269.85</v>
      </c>
      <c r="D31" s="157">
        <f t="shared" si="1"/>
        <v>73442851.410000011</v>
      </c>
      <c r="E31" s="157">
        <f t="shared" si="1"/>
        <v>251988995.18000001</v>
      </c>
      <c r="F31" s="157">
        <f t="shared" si="1"/>
        <v>68024012.439999998</v>
      </c>
      <c r="G31" s="157">
        <f t="shared" si="1"/>
        <v>12902862.839999998</v>
      </c>
      <c r="H31" s="157">
        <f t="shared" si="1"/>
        <v>18106773.379999999</v>
      </c>
    </row>
    <row r="32" spans="1:8" ht="9.75" thickTop="1" x14ac:dyDescent="0.15"/>
    <row r="33" spans="1:8" ht="16.5" customHeight="1" thickBot="1" x14ac:dyDescent="0.2">
      <c r="A33" s="190" t="s">
        <v>210</v>
      </c>
      <c r="B33" s="190"/>
      <c r="C33" s="190"/>
      <c r="D33" s="190"/>
      <c r="E33" s="190"/>
      <c r="F33" s="190"/>
      <c r="G33" s="190"/>
      <c r="H33" s="160"/>
    </row>
    <row r="34" spans="1:8" ht="9.75" thickTop="1" x14ac:dyDescent="0.15">
      <c r="A34" s="77" t="s">
        <v>7</v>
      </c>
      <c r="B34" s="79">
        <f>+B19-B4</f>
        <v>52712105.820000023</v>
      </c>
      <c r="C34" s="79">
        <f t="shared" ref="C34:H34" si="2">+C19-C4</f>
        <v>14041.319999977946</v>
      </c>
      <c r="D34" s="79">
        <f t="shared" si="2"/>
        <v>-17012015.190000005</v>
      </c>
      <c r="E34" s="79">
        <f t="shared" si="2"/>
        <v>5014357.8399999924</v>
      </c>
      <c r="F34" s="79">
        <f t="shared" si="2"/>
        <v>434139.80000000075</v>
      </c>
      <c r="G34" s="79">
        <f t="shared" si="2"/>
        <v>140708.36999999976</v>
      </c>
      <c r="H34" s="79">
        <f t="shared" si="2"/>
        <v>46907.779999999795</v>
      </c>
    </row>
    <row r="35" spans="1:8" x14ac:dyDescent="0.15">
      <c r="A35" s="77" t="s">
        <v>8</v>
      </c>
      <c r="B35" s="79">
        <f t="shared" ref="B35:H35" si="3">+B20-B5</f>
        <v>128529628.77999991</v>
      </c>
      <c r="C35" s="79">
        <f t="shared" si="3"/>
        <v>13750223.309999987</v>
      </c>
      <c r="D35" s="79">
        <f t="shared" si="3"/>
        <v>-45039241.419999979</v>
      </c>
      <c r="E35" s="79">
        <f t="shared" si="3"/>
        <v>0</v>
      </c>
      <c r="F35" s="79">
        <f t="shared" si="3"/>
        <v>-1819871.4099999992</v>
      </c>
      <c r="G35" s="79">
        <f t="shared" si="3"/>
        <v>140708.36999999976</v>
      </c>
      <c r="H35" s="79">
        <f t="shared" si="3"/>
        <v>393685.97999999975</v>
      </c>
    </row>
    <row r="36" spans="1:8" x14ac:dyDescent="0.15">
      <c r="A36" s="77" t="s">
        <v>9</v>
      </c>
      <c r="B36" s="79">
        <f t="shared" ref="B36:H36" si="4">+B21-B6</f>
        <v>83649972.219999969</v>
      </c>
      <c r="C36" s="79">
        <f t="shared" si="4"/>
        <v>6835234.7000000626</v>
      </c>
      <c r="D36" s="79">
        <f t="shared" si="4"/>
        <v>-16806922.400000006</v>
      </c>
      <c r="E36" s="79">
        <f t="shared" si="4"/>
        <v>0</v>
      </c>
      <c r="F36" s="79">
        <f t="shared" si="4"/>
        <v>-854189.34999999963</v>
      </c>
      <c r="G36" s="79">
        <f t="shared" si="4"/>
        <v>140708.36999999976</v>
      </c>
      <c r="H36" s="79">
        <f t="shared" si="4"/>
        <v>969482.77999999933</v>
      </c>
    </row>
    <row r="37" spans="1:8" x14ac:dyDescent="0.15">
      <c r="A37" s="77" t="s">
        <v>10</v>
      </c>
      <c r="B37" s="79">
        <f t="shared" ref="B37:H37" si="5">+B22-B7</f>
        <v>135003611.61999983</v>
      </c>
      <c r="C37" s="79">
        <f t="shared" si="5"/>
        <v>14289083.599999979</v>
      </c>
      <c r="D37" s="79">
        <f t="shared" si="5"/>
        <v>-17341873.02999999</v>
      </c>
      <c r="E37" s="79">
        <f t="shared" si="5"/>
        <v>10651893.530000009</v>
      </c>
      <c r="F37" s="79">
        <f t="shared" si="5"/>
        <v>-865796.54999999888</v>
      </c>
      <c r="G37" s="79">
        <f t="shared" si="5"/>
        <v>140708.36999999976</v>
      </c>
      <c r="H37" s="79">
        <f t="shared" si="5"/>
        <v>701724.9800000001</v>
      </c>
    </row>
    <row r="38" spans="1:8" x14ac:dyDescent="0.15">
      <c r="A38" s="77" t="s">
        <v>11</v>
      </c>
      <c r="B38" s="79">
        <f t="shared" ref="B38:H38" si="6">+B23-B8</f>
        <v>56917249.78000015</v>
      </c>
      <c r="C38" s="79">
        <f t="shared" si="6"/>
        <v>-1129011.200000003</v>
      </c>
      <c r="D38" s="79">
        <f t="shared" si="6"/>
        <v>-17372982.770000003</v>
      </c>
      <c r="E38" s="79">
        <f t="shared" si="6"/>
        <v>0</v>
      </c>
      <c r="F38" s="79">
        <f t="shared" si="6"/>
        <v>1701620.5800000024</v>
      </c>
      <c r="G38" s="79">
        <f t="shared" si="6"/>
        <v>140708.36999999976</v>
      </c>
      <c r="H38" s="79">
        <f t="shared" si="6"/>
        <v>685113.18000000017</v>
      </c>
    </row>
    <row r="39" spans="1:8" x14ac:dyDescent="0.15">
      <c r="A39" s="77" t="s">
        <v>12</v>
      </c>
      <c r="B39" s="79">
        <f t="shared" ref="B39:H39" si="7">+B24-B9</f>
        <v>132492262.64999995</v>
      </c>
      <c r="C39" s="79">
        <f t="shared" si="7"/>
        <v>12145374.999999985</v>
      </c>
      <c r="D39" s="79">
        <f t="shared" si="7"/>
        <v>-16387747.019999996</v>
      </c>
      <c r="E39" s="79">
        <f t="shared" si="7"/>
        <v>0</v>
      </c>
      <c r="F39" s="79">
        <f t="shared" si="7"/>
        <v>65389.230000001378</v>
      </c>
      <c r="G39" s="79">
        <f t="shared" si="7"/>
        <v>140708.36999999976</v>
      </c>
      <c r="H39" s="79">
        <f t="shared" si="7"/>
        <v>788532.36000000057</v>
      </c>
    </row>
    <row r="40" spans="1:8" x14ac:dyDescent="0.15">
      <c r="A40" s="77" t="s">
        <v>13</v>
      </c>
      <c r="B40" s="79">
        <f t="shared" ref="B40:H40" si="8">+B25-B10</f>
        <v>86236423.380000025</v>
      </c>
      <c r="C40" s="79">
        <f t="shared" si="8"/>
        <v>2991269.3999999762</v>
      </c>
      <c r="D40" s="79">
        <f t="shared" si="8"/>
        <v>-18455418.170000002</v>
      </c>
      <c r="E40" s="79">
        <f t="shared" si="8"/>
        <v>17919037.390000023</v>
      </c>
      <c r="F40" s="79">
        <f t="shared" si="8"/>
        <v>-1051868.4299999997</v>
      </c>
      <c r="G40" s="79">
        <f t="shared" si="8"/>
        <v>140708.36999999976</v>
      </c>
      <c r="H40" s="79">
        <f t="shared" si="8"/>
        <v>946513.77999999991</v>
      </c>
    </row>
    <row r="41" spans="1:8" x14ac:dyDescent="0.15">
      <c r="A41" s="77" t="s">
        <v>14</v>
      </c>
      <c r="B41" s="79">
        <f t="shared" ref="B41:H41" si="9">+B26-B11</f>
        <v>49722443.799999833</v>
      </c>
      <c r="C41" s="79">
        <f t="shared" si="9"/>
        <v>-7073152.9899999499</v>
      </c>
      <c r="D41" s="79">
        <f t="shared" si="9"/>
        <v>-18659433.599999994</v>
      </c>
      <c r="E41" s="79">
        <f t="shared" si="9"/>
        <v>0</v>
      </c>
      <c r="F41" s="79">
        <f t="shared" si="9"/>
        <v>-2463320.2499999991</v>
      </c>
      <c r="G41" s="79">
        <f t="shared" si="9"/>
        <v>140708.36999999976</v>
      </c>
      <c r="H41" s="79">
        <f t="shared" si="9"/>
        <v>745469.58000000007</v>
      </c>
    </row>
    <row r="42" spans="1:8" x14ac:dyDescent="0.15">
      <c r="A42" s="77" t="s">
        <v>15</v>
      </c>
      <c r="B42" s="79">
        <f t="shared" ref="B42:H42" si="10">+B27-B12</f>
        <v>93958382.390000045</v>
      </c>
      <c r="C42" s="79">
        <f t="shared" si="10"/>
        <v>5705749.2199999988</v>
      </c>
      <c r="D42" s="79">
        <f t="shared" si="10"/>
        <v>-18630103.779999997</v>
      </c>
      <c r="E42" s="79">
        <f t="shared" si="10"/>
        <v>0</v>
      </c>
      <c r="F42" s="79">
        <f t="shared" si="10"/>
        <v>902086.24000000115</v>
      </c>
      <c r="G42" s="79">
        <f t="shared" si="10"/>
        <v>140708.36999999976</v>
      </c>
      <c r="H42" s="79">
        <f t="shared" si="10"/>
        <v>712523.7799999998</v>
      </c>
    </row>
    <row r="43" spans="1:8" x14ac:dyDescent="0.15">
      <c r="A43" s="77" t="s">
        <v>16</v>
      </c>
      <c r="B43" s="79">
        <f t="shared" ref="B43:H43" si="11">+B28-B13</f>
        <v>35281517.209999889</v>
      </c>
      <c r="C43" s="79">
        <f t="shared" si="11"/>
        <v>-6649598.2300000489</v>
      </c>
      <c r="D43" s="79">
        <f t="shared" si="11"/>
        <v>-19387478.380000003</v>
      </c>
      <c r="E43" s="79">
        <f t="shared" si="11"/>
        <v>15515529.219999991</v>
      </c>
      <c r="F43" s="79">
        <f t="shared" si="11"/>
        <v>1097112.799999998</v>
      </c>
      <c r="G43" s="79">
        <f t="shared" si="11"/>
        <v>140708.36999999976</v>
      </c>
      <c r="H43" s="79">
        <f t="shared" si="11"/>
        <v>1014058.5999999996</v>
      </c>
    </row>
    <row r="44" spans="1:8" s="159" customFormat="1" x14ac:dyDescent="0.15">
      <c r="A44" s="77" t="s">
        <v>17</v>
      </c>
      <c r="B44" s="79">
        <f t="shared" ref="B44:H44" si="12">+B29-B14</f>
        <v>45520077.219999909</v>
      </c>
      <c r="C44" s="79">
        <f t="shared" si="12"/>
        <v>-6401877.2599999905</v>
      </c>
      <c r="D44" s="79">
        <f t="shared" si="12"/>
        <v>-19888713.420000002</v>
      </c>
      <c r="E44" s="79">
        <f t="shared" si="12"/>
        <v>0</v>
      </c>
      <c r="F44" s="79">
        <f t="shared" si="12"/>
        <v>-1477740.0200000014</v>
      </c>
      <c r="G44" s="79">
        <f t="shared" si="12"/>
        <v>140708.36999999976</v>
      </c>
      <c r="H44" s="79">
        <f t="shared" si="12"/>
        <v>1036985.2</v>
      </c>
    </row>
    <row r="45" spans="1:8" x14ac:dyDescent="0.15">
      <c r="A45" s="154" t="s">
        <v>18</v>
      </c>
      <c r="B45" s="161">
        <f t="shared" ref="B45:H46" si="13">+B30-B15</f>
        <v>77926855.169999957</v>
      </c>
      <c r="C45" s="161">
        <f t="shared" si="13"/>
        <v>1707693.9800000638</v>
      </c>
      <c r="D45" s="161">
        <f t="shared" si="13"/>
        <v>-19332176.41</v>
      </c>
      <c r="E45" s="161">
        <f t="shared" si="13"/>
        <v>0</v>
      </c>
      <c r="F45" s="161">
        <f t="shared" si="13"/>
        <v>-980416.19999999832</v>
      </c>
      <c r="G45" s="161">
        <f t="shared" si="13"/>
        <v>140708.36999999976</v>
      </c>
      <c r="H45" s="161">
        <f t="shared" si="13"/>
        <v>-750520.42000000109</v>
      </c>
    </row>
    <row r="46" spans="1:8" ht="16.5" customHeight="1" thickBot="1" x14ac:dyDescent="0.2">
      <c r="A46" s="158" t="s">
        <v>19</v>
      </c>
      <c r="B46" s="162">
        <f>+B31-B16</f>
        <v>977950530.03999901</v>
      </c>
      <c r="C46" s="162">
        <f t="shared" si="13"/>
        <v>36185030.850000024</v>
      </c>
      <c r="D46" s="162">
        <f t="shared" si="13"/>
        <v>-244314105.58999997</v>
      </c>
      <c r="E46" s="162">
        <f t="shared" si="13"/>
        <v>49100817.979999989</v>
      </c>
      <c r="F46" s="162">
        <f t="shared" si="13"/>
        <v>-5312853.5600000024</v>
      </c>
      <c r="G46" s="162">
        <f t="shared" si="13"/>
        <v>1688500.4400000013</v>
      </c>
      <c r="H46" s="162">
        <f t="shared" si="13"/>
        <v>7290477.5799999963</v>
      </c>
    </row>
    <row r="47" spans="1:8" ht="9.75" thickTop="1" x14ac:dyDescent="0.15"/>
  </sheetData>
  <mergeCells count="3">
    <mergeCell ref="A33:G33"/>
    <mergeCell ref="A18:H18"/>
    <mergeCell ref="B3:H3"/>
  </mergeCells>
  <printOptions horizontalCentered="1"/>
  <pageMargins left="0.11811023622047245" right="0.11811023622047245" top="0.15748031496062992" bottom="0.15748031496062992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48A5-D407-4223-9674-FEA115112A50}">
  <dimension ref="A3:C5"/>
  <sheetViews>
    <sheetView tabSelected="1" workbookViewId="0">
      <selection activeCell="A3" sqref="A3:C5"/>
    </sheetView>
  </sheetViews>
  <sheetFormatPr baseColWidth="10" defaultColWidth="29.28515625" defaultRowHeight="15" x14ac:dyDescent="0.25"/>
  <cols>
    <col min="1" max="1" width="27.7109375" style="55" customWidth="1"/>
    <col min="2" max="2" width="9" style="55" customWidth="1"/>
    <col min="3" max="3" width="20.5703125" style="55" customWidth="1"/>
    <col min="4" max="16384" width="29.28515625" style="55"/>
  </cols>
  <sheetData>
    <row r="3" spans="1:3" x14ac:dyDescent="0.25">
      <c r="A3" s="143" t="s">
        <v>183</v>
      </c>
      <c r="B3" s="144" t="s">
        <v>184</v>
      </c>
      <c r="C3" s="145">
        <v>193415</v>
      </c>
    </row>
    <row r="4" spans="1:3" x14ac:dyDescent="0.25">
      <c r="A4" s="149" t="s">
        <v>185</v>
      </c>
      <c r="B4" s="150" t="s">
        <v>186</v>
      </c>
      <c r="C4" s="151">
        <v>911908</v>
      </c>
    </row>
    <row r="5" spans="1:3" ht="24.75" customHeight="1" thickBot="1" x14ac:dyDescent="0.3">
      <c r="A5" s="146" t="s">
        <v>187</v>
      </c>
      <c r="B5" s="147" t="s">
        <v>208</v>
      </c>
      <c r="C5" s="148">
        <f>+C3/C4</f>
        <v>0.21209924685384929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BD5E-3AB9-4A32-8935-863A35A020DC}">
  <sheetPr>
    <pageSetUpPr fitToPage="1"/>
  </sheetPr>
  <dimension ref="A1:I68"/>
  <sheetViews>
    <sheetView zoomScale="118" zoomScaleNormal="118" workbookViewId="0">
      <selection activeCell="K14" sqref="K14"/>
    </sheetView>
  </sheetViews>
  <sheetFormatPr baseColWidth="10" defaultRowHeight="9" x14ac:dyDescent="0.15"/>
  <cols>
    <col min="1" max="1" width="4.85546875" style="56" customWidth="1"/>
    <col min="2" max="2" width="19.140625" style="56" customWidth="1"/>
    <col min="3" max="8" width="10.7109375" style="56" customWidth="1"/>
    <col min="9" max="16384" width="11.42578125" style="56"/>
  </cols>
  <sheetData>
    <row r="1" spans="1:9" x14ac:dyDescent="0.15">
      <c r="A1" s="170" t="s">
        <v>20</v>
      </c>
      <c r="B1" s="170"/>
      <c r="C1" s="170"/>
      <c r="D1" s="170"/>
      <c r="E1" s="170"/>
      <c r="F1" s="170"/>
      <c r="G1" s="170"/>
      <c r="H1" s="170"/>
    </row>
    <row r="2" spans="1:9" x14ac:dyDescent="0.15">
      <c r="A2" s="170" t="s">
        <v>190</v>
      </c>
      <c r="B2" s="170"/>
      <c r="C2" s="170"/>
      <c r="D2" s="170"/>
      <c r="E2" s="170"/>
      <c r="F2" s="170"/>
      <c r="G2" s="170"/>
      <c r="H2" s="170"/>
    </row>
    <row r="3" spans="1:9" x14ac:dyDescent="0.15">
      <c r="A3" s="170"/>
      <c r="B3" s="170"/>
    </row>
    <row r="4" spans="1:9" ht="24.75" customHeight="1" x14ac:dyDescent="0.15">
      <c r="A4" s="171" t="s">
        <v>21</v>
      </c>
      <c r="B4" s="171"/>
      <c r="C4" s="173" t="s">
        <v>3</v>
      </c>
      <c r="D4" s="173"/>
      <c r="E4" s="173" t="s">
        <v>4</v>
      </c>
      <c r="F4" s="173"/>
      <c r="G4" s="173" t="s">
        <v>188</v>
      </c>
      <c r="H4" s="173"/>
    </row>
    <row r="5" spans="1:9" ht="18" thickBot="1" x14ac:dyDescent="0.2">
      <c r="A5" s="172"/>
      <c r="B5" s="172"/>
      <c r="C5" s="80" t="s">
        <v>23</v>
      </c>
      <c r="D5" s="80" t="s">
        <v>191</v>
      </c>
      <c r="E5" s="80" t="s">
        <v>23</v>
      </c>
      <c r="F5" s="80" t="s">
        <v>191</v>
      </c>
      <c r="G5" s="80" t="s">
        <v>23</v>
      </c>
      <c r="H5" s="80" t="s">
        <v>191</v>
      </c>
    </row>
    <row r="6" spans="1:9" ht="11.1" customHeight="1" thickTop="1" x14ac:dyDescent="0.15">
      <c r="A6" s="71">
        <v>1</v>
      </c>
      <c r="B6" s="59" t="s">
        <v>24</v>
      </c>
      <c r="C6" s="60">
        <f>+D6/$D$65</f>
        <v>9.9998620137997721E-3</v>
      </c>
      <c r="D6" s="61">
        <v>734418.38</v>
      </c>
      <c r="E6" s="60">
        <f>F6/$F$65</f>
        <v>8.710602970705493E-3</v>
      </c>
      <c r="F6" s="61">
        <v>2194976.0900000003</v>
      </c>
      <c r="G6" s="60">
        <f>H6/$H$65</f>
        <v>7.2133108097117453E-3</v>
      </c>
      <c r="H6" s="61">
        <v>93072.36</v>
      </c>
      <c r="I6" s="61"/>
    </row>
    <row r="7" spans="1:9" ht="11.1" customHeight="1" x14ac:dyDescent="0.15">
      <c r="A7" s="71">
        <v>2</v>
      </c>
      <c r="B7" s="59" t="s">
        <v>25</v>
      </c>
      <c r="C7" s="60">
        <f t="shared" ref="C7:C64" si="0">+D7/$D$65</f>
        <v>7.4988270393462932E-3</v>
      </c>
      <c r="D7" s="61">
        <v>550735.24</v>
      </c>
      <c r="E7" s="60">
        <f t="shared" ref="E7:E64" si="1">F7/$F$65</f>
        <v>5.5688483895798982E-3</v>
      </c>
      <c r="F7" s="61">
        <v>1403288.5099999998</v>
      </c>
      <c r="G7" s="60">
        <f t="shared" ref="G7:G64" si="2">H7/$H$65</f>
        <v>3.7031316687235276E-3</v>
      </c>
      <c r="H7" s="61">
        <v>47781</v>
      </c>
      <c r="I7" s="61"/>
    </row>
    <row r="8" spans="1:9" ht="11.1" customHeight="1" x14ac:dyDescent="0.15">
      <c r="A8" s="71">
        <v>3</v>
      </c>
      <c r="B8" s="59" t="s">
        <v>26</v>
      </c>
      <c r="C8" s="60">
        <f t="shared" si="0"/>
        <v>1.9595083284090042E-2</v>
      </c>
      <c r="D8" s="61">
        <v>1439118.7899999998</v>
      </c>
      <c r="E8" s="60">
        <f t="shared" si="1"/>
        <v>1.964866928598703E-2</v>
      </c>
      <c r="F8" s="61">
        <v>4951248.43</v>
      </c>
      <c r="G8" s="60">
        <f t="shared" si="2"/>
        <v>2.0318923269279667E-2</v>
      </c>
      <c r="H8" s="61">
        <v>262172.27999999997</v>
      </c>
      <c r="I8" s="61"/>
    </row>
    <row r="9" spans="1:9" ht="11.1" customHeight="1" x14ac:dyDescent="0.15">
      <c r="A9" s="71">
        <v>4</v>
      </c>
      <c r="B9" s="59" t="s">
        <v>27</v>
      </c>
      <c r="C9" s="60">
        <f t="shared" si="0"/>
        <v>7.2335693644877252E-3</v>
      </c>
      <c r="D9" s="61">
        <v>531253.96000000008</v>
      </c>
      <c r="E9" s="60">
        <f t="shared" si="1"/>
        <v>5.8421173470231073E-3</v>
      </c>
      <c r="F9" s="61">
        <v>1472149.2800000003</v>
      </c>
      <c r="G9" s="60">
        <f t="shared" si="2"/>
        <v>2.7217773633250531E-3</v>
      </c>
      <c r="H9" s="61">
        <v>35118.720000000008</v>
      </c>
      <c r="I9" s="61"/>
    </row>
    <row r="10" spans="1:9" ht="11.1" customHeight="1" x14ac:dyDescent="0.15">
      <c r="A10" s="71">
        <v>5</v>
      </c>
      <c r="B10" s="59" t="s">
        <v>28</v>
      </c>
      <c r="C10" s="60">
        <f t="shared" si="0"/>
        <v>1.3939407448722857E-2</v>
      </c>
      <c r="D10" s="61">
        <v>1023749.83</v>
      </c>
      <c r="E10" s="60">
        <f t="shared" si="1"/>
        <v>1.3094587553884937E-2</v>
      </c>
      <c r="F10" s="61">
        <v>3299691.9599999995</v>
      </c>
      <c r="G10" s="60">
        <f t="shared" si="2"/>
        <v>1.2612949701013789E-2</v>
      </c>
      <c r="H10" s="61">
        <v>162743.15999999995</v>
      </c>
      <c r="I10" s="61"/>
    </row>
    <row r="11" spans="1:9" ht="11.1" customHeight="1" x14ac:dyDescent="0.15">
      <c r="A11" s="71">
        <v>6</v>
      </c>
      <c r="B11" s="59" t="s">
        <v>29</v>
      </c>
      <c r="C11" s="60">
        <f t="shared" si="0"/>
        <v>1.060383461492294E-2</v>
      </c>
      <c r="D11" s="61">
        <v>778775.85</v>
      </c>
      <c r="E11" s="60">
        <f t="shared" si="1"/>
        <v>8.8780279805550817E-3</v>
      </c>
      <c r="F11" s="61">
        <v>2237165.3499999996</v>
      </c>
      <c r="G11" s="60">
        <f t="shared" si="2"/>
        <v>7.071016806995678E-3</v>
      </c>
      <c r="H11" s="61">
        <v>91236.36</v>
      </c>
      <c r="I11" s="61"/>
    </row>
    <row r="12" spans="1:9" ht="11.1" customHeight="1" x14ac:dyDescent="0.15">
      <c r="A12" s="71">
        <v>7</v>
      </c>
      <c r="B12" s="59" t="s">
        <v>30</v>
      </c>
      <c r="C12" s="60">
        <f t="shared" si="0"/>
        <v>8.1004663977275165E-3</v>
      </c>
      <c r="D12" s="61">
        <v>594921.35</v>
      </c>
      <c r="E12" s="60">
        <f t="shared" si="1"/>
        <v>6.2247046895026227E-3</v>
      </c>
      <c r="F12" s="61">
        <v>1568557.0799999998</v>
      </c>
      <c r="G12" s="60">
        <f t="shared" si="2"/>
        <v>4.212730203679356E-3</v>
      </c>
      <c r="H12" s="61">
        <v>54356.280000000006</v>
      </c>
      <c r="I12" s="61"/>
    </row>
    <row r="13" spans="1:9" ht="11.1" customHeight="1" x14ac:dyDescent="0.15">
      <c r="A13" s="71">
        <v>8</v>
      </c>
      <c r="B13" s="59" t="s">
        <v>31</v>
      </c>
      <c r="C13" s="60">
        <f t="shared" si="0"/>
        <v>1.0971652169407512E-2</v>
      </c>
      <c r="D13" s="61">
        <v>805789.42</v>
      </c>
      <c r="E13" s="60">
        <f t="shared" si="1"/>
        <v>9.361572549288974E-3</v>
      </c>
      <c r="F13" s="61">
        <v>2359013.2599999998</v>
      </c>
      <c r="G13" s="60">
        <f t="shared" si="2"/>
        <v>7.4843111329237367E-3</v>
      </c>
      <c r="H13" s="61">
        <v>96569.04</v>
      </c>
      <c r="I13" s="61"/>
    </row>
    <row r="14" spans="1:9" ht="11.1" customHeight="1" x14ac:dyDescent="0.15">
      <c r="A14" s="71">
        <v>9</v>
      </c>
      <c r="B14" s="59" t="s">
        <v>32</v>
      </c>
      <c r="C14" s="60">
        <f t="shared" si="0"/>
        <v>1.1535362581042796E-2</v>
      </c>
      <c r="D14" s="61">
        <v>847189.92</v>
      </c>
      <c r="E14" s="60">
        <f t="shared" si="1"/>
        <v>1.0138838833715767E-2</v>
      </c>
      <c r="F14" s="61">
        <v>2554875.8099999996</v>
      </c>
      <c r="G14" s="60">
        <f t="shared" si="2"/>
        <v>8.2800880180479396E-3</v>
      </c>
      <c r="H14" s="61">
        <v>106836.84000000003</v>
      </c>
      <c r="I14" s="61"/>
    </row>
    <row r="15" spans="1:9" ht="11.1" customHeight="1" x14ac:dyDescent="0.15">
      <c r="A15" s="71">
        <v>10</v>
      </c>
      <c r="B15" s="59" t="s">
        <v>33</v>
      </c>
      <c r="C15" s="60">
        <f t="shared" si="0"/>
        <v>7.5156228196886681E-3</v>
      </c>
      <c r="D15" s="61">
        <v>551968.77</v>
      </c>
      <c r="E15" s="60">
        <f t="shared" si="1"/>
        <v>6.6894520484749673E-3</v>
      </c>
      <c r="F15" s="61">
        <v>1685668.2999999998</v>
      </c>
      <c r="G15" s="60">
        <f t="shared" si="2"/>
        <v>2.9207750611103906E-3</v>
      </c>
      <c r="H15" s="61">
        <v>37686.359999999993</v>
      </c>
      <c r="I15" s="61"/>
    </row>
    <row r="16" spans="1:9" ht="11.1" customHeight="1" x14ac:dyDescent="0.15">
      <c r="A16" s="71">
        <v>11</v>
      </c>
      <c r="B16" s="59" t="s">
        <v>34</v>
      </c>
      <c r="C16" s="60">
        <f t="shared" si="0"/>
        <v>1.3671439503277314E-2</v>
      </c>
      <c r="D16" s="61">
        <v>1004069.5</v>
      </c>
      <c r="E16" s="60">
        <f t="shared" si="1"/>
        <v>1.2472852744044981E-2</v>
      </c>
      <c r="F16" s="61">
        <v>3143021.6300000008</v>
      </c>
      <c r="G16" s="60">
        <f t="shared" si="2"/>
        <v>1.1315656208277573E-2</v>
      </c>
      <c r="H16" s="61">
        <v>146004.36000000002</v>
      </c>
      <c r="I16" s="61"/>
    </row>
    <row r="17" spans="1:9" ht="11.1" customHeight="1" x14ac:dyDescent="0.15">
      <c r="A17" s="71">
        <v>12</v>
      </c>
      <c r="B17" s="59" t="s">
        <v>35</v>
      </c>
      <c r="C17" s="60">
        <f t="shared" si="0"/>
        <v>1.6994050422040934E-2</v>
      </c>
      <c r="D17" s="61">
        <v>1248091.52</v>
      </c>
      <c r="E17" s="60">
        <f t="shared" si="1"/>
        <v>1.6961781552987582E-2</v>
      </c>
      <c r="F17" s="61">
        <v>4274182.290000001</v>
      </c>
      <c r="G17" s="60">
        <f t="shared" si="2"/>
        <v>1.6865429222837489E-2</v>
      </c>
      <c r="H17" s="61">
        <v>217612.31999999995</v>
      </c>
      <c r="I17" s="61"/>
    </row>
    <row r="18" spans="1:9" ht="11.1" customHeight="1" x14ac:dyDescent="0.15">
      <c r="A18" s="71">
        <v>13</v>
      </c>
      <c r="B18" s="59" t="s">
        <v>36</v>
      </c>
      <c r="C18" s="60">
        <f t="shared" si="0"/>
        <v>4.9082645632535629E-2</v>
      </c>
      <c r="D18" s="61">
        <v>3604769.4499999997</v>
      </c>
      <c r="E18" s="60">
        <f t="shared" si="1"/>
        <v>5.4392797630742937E-2</v>
      </c>
      <c r="F18" s="61">
        <v>13706386.419999998</v>
      </c>
      <c r="G18" s="60">
        <f t="shared" si="2"/>
        <v>6.0650009978715683E-2</v>
      </c>
      <c r="H18" s="61">
        <v>782558.75999999989</v>
      </c>
      <c r="I18" s="61"/>
    </row>
    <row r="19" spans="1:9" ht="11.1" customHeight="1" x14ac:dyDescent="0.15">
      <c r="A19" s="71">
        <v>14</v>
      </c>
      <c r="B19" s="59" t="s">
        <v>37</v>
      </c>
      <c r="C19" s="60">
        <f t="shared" si="0"/>
        <v>9.2171308303510228E-3</v>
      </c>
      <c r="D19" s="61">
        <v>676932.37</v>
      </c>
      <c r="E19" s="60">
        <f t="shared" si="1"/>
        <v>7.6518334406733505E-3</v>
      </c>
      <c r="F19" s="61">
        <v>1928177.8199999998</v>
      </c>
      <c r="G19" s="60">
        <f t="shared" si="2"/>
        <v>6.3877172858484779E-3</v>
      </c>
      <c r="H19" s="61">
        <v>82419.839999999997</v>
      </c>
      <c r="I19" s="61"/>
    </row>
    <row r="20" spans="1:9" ht="11.1" customHeight="1" x14ac:dyDescent="0.15">
      <c r="A20" s="71">
        <v>15</v>
      </c>
      <c r="B20" s="59" t="s">
        <v>38</v>
      </c>
      <c r="C20" s="60">
        <f t="shared" si="0"/>
        <v>1.0810539416119329E-2</v>
      </c>
      <c r="D20" s="61">
        <v>793956.84</v>
      </c>
      <c r="E20" s="60">
        <f t="shared" si="1"/>
        <v>9.7727670140551268E-3</v>
      </c>
      <c r="F20" s="61">
        <v>2462629.7400000002</v>
      </c>
      <c r="G20" s="60">
        <f t="shared" si="2"/>
        <v>8.1288285631345956E-3</v>
      </c>
      <c r="H20" s="61">
        <v>104885.15999999997</v>
      </c>
      <c r="I20" s="61"/>
    </row>
    <row r="21" spans="1:9" ht="11.1" customHeight="1" x14ac:dyDescent="0.15">
      <c r="A21" s="71">
        <v>16</v>
      </c>
      <c r="B21" s="59" t="s">
        <v>104</v>
      </c>
      <c r="C21" s="60">
        <f t="shared" si="0"/>
        <v>1.540149528897492E-2</v>
      </c>
      <c r="D21" s="61">
        <v>1131129.73</v>
      </c>
      <c r="E21" s="60">
        <f t="shared" si="1"/>
        <v>1.4944515006736651E-2</v>
      </c>
      <c r="F21" s="61">
        <v>3765853.32</v>
      </c>
      <c r="G21" s="60">
        <f t="shared" si="2"/>
        <v>1.4755357966744069E-2</v>
      </c>
      <c r="H21" s="61">
        <v>190386.36000000002</v>
      </c>
      <c r="I21" s="61"/>
    </row>
    <row r="22" spans="1:9" ht="11.1" customHeight="1" x14ac:dyDescent="0.15">
      <c r="A22" s="71">
        <v>17</v>
      </c>
      <c r="B22" s="59" t="s">
        <v>39</v>
      </c>
      <c r="C22" s="60">
        <f t="shared" si="0"/>
        <v>1.2209616358630432E-2</v>
      </c>
      <c r="D22" s="61">
        <v>896709.04</v>
      </c>
      <c r="E22" s="60">
        <f t="shared" si="1"/>
        <v>1.0844384525792528E-2</v>
      </c>
      <c r="F22" s="61">
        <v>2732665.56</v>
      </c>
      <c r="G22" s="60">
        <f t="shared" si="2"/>
        <v>9.8165005371784603E-3</v>
      </c>
      <c r="H22" s="61">
        <v>126660.96</v>
      </c>
      <c r="I22" s="61"/>
    </row>
    <row r="23" spans="1:9" ht="11.1" customHeight="1" x14ac:dyDescent="0.15">
      <c r="A23" s="71">
        <v>18</v>
      </c>
      <c r="B23" s="59" t="s">
        <v>40</v>
      </c>
      <c r="C23" s="60">
        <f t="shared" si="0"/>
        <v>9.1742385686874039E-3</v>
      </c>
      <c r="D23" s="61">
        <v>673782.24000000011</v>
      </c>
      <c r="E23" s="60">
        <f t="shared" si="1"/>
        <v>7.6285350819660334E-3</v>
      </c>
      <c r="F23" s="61">
        <v>1922306.8899999997</v>
      </c>
      <c r="G23" s="60">
        <f t="shared" si="2"/>
        <v>6.2980906646605854E-3</v>
      </c>
      <c r="H23" s="61">
        <v>81263.39999999998</v>
      </c>
      <c r="I23" s="61"/>
    </row>
    <row r="24" spans="1:9" ht="11.1" customHeight="1" x14ac:dyDescent="0.15">
      <c r="A24" s="71">
        <v>19</v>
      </c>
      <c r="B24" s="59" t="s">
        <v>41</v>
      </c>
      <c r="C24" s="60">
        <f t="shared" si="0"/>
        <v>7.4657271534713694E-3</v>
      </c>
      <c r="D24" s="61">
        <v>548304.29</v>
      </c>
      <c r="E24" s="60">
        <f t="shared" si="1"/>
        <v>5.3335993464315853E-3</v>
      </c>
      <c r="F24" s="61">
        <v>1344008.3399999999</v>
      </c>
      <c r="G24" s="60">
        <f t="shared" si="2"/>
        <v>3.0553498466856528E-3</v>
      </c>
      <c r="H24" s="61">
        <v>39422.760000000009</v>
      </c>
      <c r="I24" s="61"/>
    </row>
    <row r="25" spans="1:9" ht="11.1" customHeight="1" x14ac:dyDescent="0.15">
      <c r="A25" s="71">
        <v>20</v>
      </c>
      <c r="B25" s="59" t="s">
        <v>42</v>
      </c>
      <c r="C25" s="60">
        <f t="shared" si="0"/>
        <v>2.8608163213471292E-2</v>
      </c>
      <c r="D25" s="61">
        <v>2101065.08</v>
      </c>
      <c r="E25" s="60">
        <f t="shared" si="1"/>
        <v>3.1320048577368996E-2</v>
      </c>
      <c r="F25" s="61">
        <v>7892307.5700000022</v>
      </c>
      <c r="G25" s="60">
        <f t="shared" si="2"/>
        <v>3.4105584586683869E-2</v>
      </c>
      <c r="H25" s="61">
        <v>440059.68000000011</v>
      </c>
      <c r="I25" s="61"/>
    </row>
    <row r="26" spans="1:9" ht="11.1" customHeight="1" x14ac:dyDescent="0.15">
      <c r="A26" s="71">
        <v>21</v>
      </c>
      <c r="B26" s="59" t="s">
        <v>43</v>
      </c>
      <c r="C26" s="60">
        <f t="shared" si="0"/>
        <v>1.8936914666287465E-2</v>
      </c>
      <c r="D26" s="61">
        <v>1390781.01</v>
      </c>
      <c r="E26" s="60">
        <f t="shared" si="1"/>
        <v>1.9842948087587197E-2</v>
      </c>
      <c r="F26" s="61">
        <v>5000204.5500000007</v>
      </c>
      <c r="G26" s="60">
        <f t="shared" si="2"/>
        <v>2.0231612413234019E-2</v>
      </c>
      <c r="H26" s="61">
        <v>261045.72</v>
      </c>
      <c r="I26" s="61"/>
    </row>
    <row r="27" spans="1:9" ht="11.1" customHeight="1" x14ac:dyDescent="0.15">
      <c r="A27" s="71">
        <v>22</v>
      </c>
      <c r="B27" s="59" t="s">
        <v>44</v>
      </c>
      <c r="C27" s="60">
        <f t="shared" si="0"/>
        <v>9.9023867679104878E-3</v>
      </c>
      <c r="D27" s="61">
        <v>727259.52</v>
      </c>
      <c r="E27" s="60">
        <f t="shared" si="1"/>
        <v>8.4930420015812674E-3</v>
      </c>
      <c r="F27" s="61">
        <v>2140153.1199999996</v>
      </c>
      <c r="G27" s="60">
        <f t="shared" si="2"/>
        <v>7.1647448435559731E-3</v>
      </c>
      <c r="H27" s="61">
        <v>92445.719999999987</v>
      </c>
      <c r="I27" s="61"/>
    </row>
    <row r="28" spans="1:9" ht="11.1" customHeight="1" x14ac:dyDescent="0.15">
      <c r="A28" s="71">
        <v>23</v>
      </c>
      <c r="B28" s="59" t="s">
        <v>45</v>
      </c>
      <c r="C28" s="60">
        <f t="shared" si="0"/>
        <v>9.3118873637153092E-3</v>
      </c>
      <c r="D28" s="61">
        <v>683891.56</v>
      </c>
      <c r="E28" s="60">
        <f t="shared" si="1"/>
        <v>7.9453289163276385E-3</v>
      </c>
      <c r="F28" s="61">
        <v>2002135.4500000002</v>
      </c>
      <c r="G28" s="60">
        <f t="shared" si="2"/>
        <v>6.1573126045878354E-3</v>
      </c>
      <c r="H28" s="61">
        <v>79446.960000000006</v>
      </c>
      <c r="I28" s="61"/>
    </row>
    <row r="29" spans="1:9" ht="11.1" customHeight="1" x14ac:dyDescent="0.15">
      <c r="A29" s="71">
        <v>24</v>
      </c>
      <c r="B29" s="59" t="s">
        <v>46</v>
      </c>
      <c r="C29" s="60">
        <f t="shared" si="0"/>
        <v>2.9995093296446396E-2</v>
      </c>
      <c r="D29" s="61">
        <v>2202925.1799999997</v>
      </c>
      <c r="E29" s="60">
        <f t="shared" si="1"/>
        <v>3.1858691226834865E-2</v>
      </c>
      <c r="F29" s="61">
        <v>8028039.5899999989</v>
      </c>
      <c r="G29" s="60">
        <f t="shared" si="2"/>
        <v>3.4125914958575192E-2</v>
      </c>
      <c r="H29" s="61">
        <v>440322</v>
      </c>
      <c r="I29" s="61"/>
    </row>
    <row r="30" spans="1:9" ht="11.1" customHeight="1" x14ac:dyDescent="0.15">
      <c r="A30" s="71">
        <v>25</v>
      </c>
      <c r="B30" s="59" t="s">
        <v>47</v>
      </c>
      <c r="C30" s="60">
        <f t="shared" si="0"/>
        <v>1.2651912094380923E-2</v>
      </c>
      <c r="D30" s="61">
        <v>929192.5</v>
      </c>
      <c r="E30" s="60">
        <f t="shared" si="1"/>
        <v>1.1862676811996166E-2</v>
      </c>
      <c r="F30" s="61">
        <v>2989264.01</v>
      </c>
      <c r="G30" s="60">
        <f t="shared" si="2"/>
        <v>1.1075923364616651E-2</v>
      </c>
      <c r="H30" s="61">
        <v>142911.11999999997</v>
      </c>
      <c r="I30" s="61"/>
    </row>
    <row r="31" spans="1:9" ht="11.1" customHeight="1" x14ac:dyDescent="0.15">
      <c r="A31" s="71">
        <v>26</v>
      </c>
      <c r="B31" s="59" t="s">
        <v>48</v>
      </c>
      <c r="C31" s="60">
        <f t="shared" si="0"/>
        <v>7.9208559966231287E-3</v>
      </c>
      <c r="D31" s="61">
        <v>581730.24999999988</v>
      </c>
      <c r="E31" s="60">
        <f t="shared" si="1"/>
        <v>6.0466489773158671E-3</v>
      </c>
      <c r="F31" s="61">
        <v>1523689</v>
      </c>
      <c r="G31" s="60">
        <f t="shared" si="2"/>
        <v>4.4693988237419699E-3</v>
      </c>
      <c r="H31" s="61">
        <v>57668.039999999986</v>
      </c>
      <c r="I31" s="61"/>
    </row>
    <row r="32" spans="1:9" ht="11.1" customHeight="1" x14ac:dyDescent="0.15">
      <c r="A32" s="71">
        <v>27</v>
      </c>
      <c r="B32" s="59" t="s">
        <v>49</v>
      </c>
      <c r="C32" s="60">
        <f t="shared" si="0"/>
        <v>8.5203143394674465E-3</v>
      </c>
      <c r="D32" s="61">
        <v>625756.17999999993</v>
      </c>
      <c r="E32" s="60">
        <f t="shared" si="1"/>
        <v>6.7007749238964225E-3</v>
      </c>
      <c r="F32" s="61">
        <v>1688521.5400000005</v>
      </c>
      <c r="G32" s="60">
        <f t="shared" si="2"/>
        <v>4.4252504818535279E-3</v>
      </c>
      <c r="H32" s="61">
        <v>57098.399999999987</v>
      </c>
      <c r="I32" s="61"/>
    </row>
    <row r="33" spans="1:9" ht="11.1" customHeight="1" x14ac:dyDescent="0.15">
      <c r="A33" s="71">
        <v>28</v>
      </c>
      <c r="B33" s="59" t="s">
        <v>50</v>
      </c>
      <c r="C33" s="60">
        <f t="shared" si="0"/>
        <v>0.16421340278133412</v>
      </c>
      <c r="D33" s="61">
        <v>12060300.540000001</v>
      </c>
      <c r="E33" s="60">
        <f t="shared" si="1"/>
        <v>0.19630426771083889</v>
      </c>
      <c r="F33" s="61">
        <v>49466515.170000009</v>
      </c>
      <c r="G33" s="60">
        <f t="shared" si="2"/>
        <v>0.23316684966016429</v>
      </c>
      <c r="H33" s="61">
        <v>3008519.8800000008</v>
      </c>
      <c r="I33" s="61"/>
    </row>
    <row r="34" spans="1:9" ht="11.1" customHeight="1" x14ac:dyDescent="0.15">
      <c r="A34" s="71">
        <v>29</v>
      </c>
      <c r="B34" s="59" t="s">
        <v>51</v>
      </c>
      <c r="C34" s="60">
        <f t="shared" si="0"/>
        <v>9.9540482969382588E-3</v>
      </c>
      <c r="D34" s="61">
        <v>731053.69000000006</v>
      </c>
      <c r="E34" s="60">
        <f t="shared" si="1"/>
        <v>8.6012394249668604E-3</v>
      </c>
      <c r="F34" s="61">
        <v>2167417.6800000002</v>
      </c>
      <c r="G34" s="60">
        <f t="shared" si="2"/>
        <v>7.5106401735570141E-3</v>
      </c>
      <c r="H34" s="61">
        <v>96908.759999999966</v>
      </c>
      <c r="I34" s="61"/>
    </row>
    <row r="35" spans="1:9" ht="11.1" customHeight="1" x14ac:dyDescent="0.15">
      <c r="A35" s="71">
        <v>30</v>
      </c>
      <c r="B35" s="59" t="s">
        <v>52</v>
      </c>
      <c r="C35" s="60">
        <f t="shared" si="0"/>
        <v>7.3188251774060588E-3</v>
      </c>
      <c r="D35" s="61">
        <v>537515.39</v>
      </c>
      <c r="E35" s="60">
        <f t="shared" si="1"/>
        <v>5.2281143827687376E-3</v>
      </c>
      <c r="F35" s="61">
        <v>1317427.29</v>
      </c>
      <c r="G35" s="60">
        <f t="shared" si="2"/>
        <v>2.8752595807644806E-3</v>
      </c>
      <c r="H35" s="61">
        <v>37099.08</v>
      </c>
      <c r="I35" s="61"/>
    </row>
    <row r="36" spans="1:9" ht="11.1" customHeight="1" x14ac:dyDescent="0.15">
      <c r="A36" s="71">
        <v>31</v>
      </c>
      <c r="B36" s="59" t="s">
        <v>53</v>
      </c>
      <c r="C36" s="60">
        <f t="shared" si="0"/>
        <v>9.4464268023441121E-3</v>
      </c>
      <c r="D36" s="61">
        <v>693772.52</v>
      </c>
      <c r="E36" s="60">
        <f t="shared" si="1"/>
        <v>7.8501396403718934E-3</v>
      </c>
      <c r="F36" s="61">
        <v>1978148.8</v>
      </c>
      <c r="G36" s="60">
        <f t="shared" si="2"/>
        <v>6.2401314342732323E-3</v>
      </c>
      <c r="H36" s="61">
        <v>80515.56</v>
      </c>
      <c r="I36" s="61"/>
    </row>
    <row r="37" spans="1:9" ht="11.1" customHeight="1" x14ac:dyDescent="0.15">
      <c r="A37" s="71">
        <v>32</v>
      </c>
      <c r="B37" s="59" t="s">
        <v>54</v>
      </c>
      <c r="C37" s="60">
        <f t="shared" si="0"/>
        <v>8.5586711018468611E-3</v>
      </c>
      <c r="D37" s="61">
        <v>628573.21</v>
      </c>
      <c r="E37" s="60">
        <f t="shared" si="1"/>
        <v>6.8546458894610208E-3</v>
      </c>
      <c r="F37" s="61">
        <v>1727295.33</v>
      </c>
      <c r="G37" s="60">
        <f t="shared" si="2"/>
        <v>5.4713253078337749E-3</v>
      </c>
      <c r="H37" s="61">
        <v>70595.75999999998</v>
      </c>
      <c r="I37" s="61"/>
    </row>
    <row r="38" spans="1:9" ht="11.1" customHeight="1" x14ac:dyDescent="0.15">
      <c r="A38" s="71">
        <v>33</v>
      </c>
      <c r="B38" s="59" t="s">
        <v>55</v>
      </c>
      <c r="C38" s="60">
        <f t="shared" si="0"/>
        <v>1.5521756959517814E-2</v>
      </c>
      <c r="D38" s="61">
        <v>1139962.0900000001</v>
      </c>
      <c r="E38" s="60">
        <f t="shared" si="1"/>
        <v>1.484823750865516E-2</v>
      </c>
      <c r="F38" s="61">
        <v>3741592.45</v>
      </c>
      <c r="G38" s="60">
        <f t="shared" si="2"/>
        <v>1.4182536253326546E-2</v>
      </c>
      <c r="H38" s="61">
        <v>182995.31999999995</v>
      </c>
      <c r="I38" s="61"/>
    </row>
    <row r="39" spans="1:9" ht="11.1" customHeight="1" x14ac:dyDescent="0.15">
      <c r="A39" s="71">
        <v>34</v>
      </c>
      <c r="B39" s="59" t="s">
        <v>56</v>
      </c>
      <c r="C39" s="60">
        <f t="shared" si="0"/>
        <v>8.0014710583525273E-3</v>
      </c>
      <c r="D39" s="61">
        <v>587650.85000000009</v>
      </c>
      <c r="E39" s="60">
        <f t="shared" si="1"/>
        <v>6.2065561191782196E-3</v>
      </c>
      <c r="F39" s="61">
        <v>1563983.8399999999</v>
      </c>
      <c r="G39" s="60">
        <f t="shared" si="2"/>
        <v>4.5717203020349245E-3</v>
      </c>
      <c r="H39" s="61">
        <v>58988.280000000006</v>
      </c>
      <c r="I39" s="61"/>
    </row>
    <row r="40" spans="1:9" ht="11.1" customHeight="1" x14ac:dyDescent="0.15">
      <c r="A40" s="71">
        <v>35</v>
      </c>
      <c r="B40" s="59" t="s">
        <v>57</v>
      </c>
      <c r="C40" s="60">
        <f t="shared" si="0"/>
        <v>7.920967171500512E-2</v>
      </c>
      <c r="D40" s="61">
        <v>5817384.1500000004</v>
      </c>
      <c r="E40" s="60">
        <f t="shared" si="1"/>
        <v>9.3009536758771091E-2</v>
      </c>
      <c r="F40" s="61">
        <v>23437379.710000001</v>
      </c>
      <c r="G40" s="60">
        <f t="shared" si="2"/>
        <v>0.10820948322194206</v>
      </c>
      <c r="H40" s="61">
        <v>1396212.1199999999</v>
      </c>
      <c r="I40" s="61"/>
    </row>
    <row r="41" spans="1:9" ht="11.1" customHeight="1" x14ac:dyDescent="0.15">
      <c r="A41" s="71">
        <v>36</v>
      </c>
      <c r="B41" s="59" t="s">
        <v>58</v>
      </c>
      <c r="C41" s="60">
        <f t="shared" si="0"/>
        <v>1.2468859016485727E-2</v>
      </c>
      <c r="D41" s="61">
        <v>915748.55999999994</v>
      </c>
      <c r="E41" s="60">
        <f t="shared" si="1"/>
        <v>1.1737512377821295E-2</v>
      </c>
      <c r="F41" s="61">
        <v>2957723.9500000007</v>
      </c>
      <c r="G41" s="60">
        <f t="shared" si="2"/>
        <v>1.1162787808104762E-2</v>
      </c>
      <c r="H41" s="61">
        <v>144031.92000000001</v>
      </c>
      <c r="I41" s="61"/>
    </row>
    <row r="42" spans="1:9" ht="11.1" customHeight="1" x14ac:dyDescent="0.15">
      <c r="A42" s="71">
        <v>37</v>
      </c>
      <c r="B42" s="59" t="s">
        <v>59</v>
      </c>
      <c r="C42" s="60">
        <f t="shared" si="0"/>
        <v>3.2833761131334051E-2</v>
      </c>
      <c r="D42" s="61">
        <v>2411405.04</v>
      </c>
      <c r="E42" s="60">
        <f t="shared" si="1"/>
        <v>3.3643076849226079E-2</v>
      </c>
      <c r="F42" s="61">
        <v>8477685.1300000008</v>
      </c>
      <c r="G42" s="60">
        <f t="shared" si="2"/>
        <v>3.5423599062299263E-2</v>
      </c>
      <c r="H42" s="61">
        <v>457065.84</v>
      </c>
      <c r="I42" s="61"/>
    </row>
    <row r="43" spans="1:9" ht="11.1" customHeight="1" x14ac:dyDescent="0.15">
      <c r="A43" s="71">
        <v>38</v>
      </c>
      <c r="B43" s="59" t="s">
        <v>60</v>
      </c>
      <c r="C43" s="60">
        <f t="shared" si="0"/>
        <v>8.8416022462818478E-3</v>
      </c>
      <c r="D43" s="61">
        <v>649352.48</v>
      </c>
      <c r="E43" s="60">
        <f t="shared" si="1"/>
        <v>7.3599859338111268E-3</v>
      </c>
      <c r="F43" s="61">
        <v>1854635.46</v>
      </c>
      <c r="G43" s="60">
        <f t="shared" si="2"/>
        <v>6.0476160188338473E-3</v>
      </c>
      <c r="H43" s="61">
        <v>78031.56</v>
      </c>
      <c r="I43" s="61"/>
    </row>
    <row r="44" spans="1:9" ht="11.1" customHeight="1" x14ac:dyDescent="0.15">
      <c r="A44" s="71">
        <v>39</v>
      </c>
      <c r="B44" s="59" t="s">
        <v>105</v>
      </c>
      <c r="C44" s="60">
        <f t="shared" si="0"/>
        <v>9.5656062708962836E-3</v>
      </c>
      <c r="D44" s="61">
        <v>702525.39999999991</v>
      </c>
      <c r="E44" s="60">
        <f t="shared" si="1"/>
        <v>7.7072680043534913E-3</v>
      </c>
      <c r="F44" s="61">
        <v>1942146.7200000002</v>
      </c>
      <c r="G44" s="60">
        <f t="shared" si="2"/>
        <v>6.0643471894800049E-3</v>
      </c>
      <c r="H44" s="61">
        <v>78247.44</v>
      </c>
      <c r="I44" s="61"/>
    </row>
    <row r="45" spans="1:9" ht="11.1" customHeight="1" x14ac:dyDescent="0.15">
      <c r="A45" s="71">
        <v>40</v>
      </c>
      <c r="B45" s="59" t="s">
        <v>61</v>
      </c>
      <c r="C45" s="60">
        <f t="shared" si="0"/>
        <v>1.5372678052724317E-2</v>
      </c>
      <c r="D45" s="61">
        <v>1129013.31</v>
      </c>
      <c r="E45" s="60">
        <f t="shared" si="1"/>
        <v>1.4723432455253775E-2</v>
      </c>
      <c r="F45" s="61">
        <v>3710142.9499999993</v>
      </c>
      <c r="G45" s="60">
        <f t="shared" si="2"/>
        <v>1.3980367166330351E-2</v>
      </c>
      <c r="H45" s="61">
        <v>180386.76</v>
      </c>
      <c r="I45" s="61"/>
    </row>
    <row r="46" spans="1:9" ht="11.1" customHeight="1" x14ac:dyDescent="0.15">
      <c r="A46" s="71">
        <v>41</v>
      </c>
      <c r="B46" s="59" t="s">
        <v>62</v>
      </c>
      <c r="C46" s="60">
        <f t="shared" si="0"/>
        <v>1.0638569649729234E-2</v>
      </c>
      <c r="D46" s="61">
        <v>781326.8899999999</v>
      </c>
      <c r="E46" s="60">
        <f t="shared" si="1"/>
        <v>9.3171623559311009E-3</v>
      </c>
      <c r="F46" s="61">
        <v>2347822.38</v>
      </c>
      <c r="G46" s="60">
        <f t="shared" si="2"/>
        <v>8.310834682948548E-3</v>
      </c>
      <c r="H46" s="61">
        <v>107233.56000000001</v>
      </c>
      <c r="I46" s="61"/>
    </row>
    <row r="47" spans="1:9" ht="11.1" customHeight="1" x14ac:dyDescent="0.15">
      <c r="A47" s="71">
        <v>42</v>
      </c>
      <c r="B47" s="59" t="s">
        <v>63</v>
      </c>
      <c r="C47" s="60">
        <f t="shared" si="0"/>
        <v>1.0123267897776194E-2</v>
      </c>
      <c r="D47" s="61">
        <v>743481.66</v>
      </c>
      <c r="E47" s="60">
        <f t="shared" si="1"/>
        <v>8.8020527976455099E-3</v>
      </c>
      <c r="F47" s="61">
        <v>2218020.44</v>
      </c>
      <c r="G47" s="60">
        <f t="shared" si="2"/>
        <v>7.7911267636167486E-3</v>
      </c>
      <c r="H47" s="61">
        <v>100527.84000000003</v>
      </c>
      <c r="I47" s="61"/>
    </row>
    <row r="48" spans="1:9" ht="11.1" customHeight="1" x14ac:dyDescent="0.15">
      <c r="A48" s="71">
        <v>43</v>
      </c>
      <c r="B48" s="59" t="s">
        <v>64</v>
      </c>
      <c r="C48" s="60">
        <f t="shared" si="0"/>
        <v>8.9801190631631569E-3</v>
      </c>
      <c r="D48" s="61">
        <v>659525.55000000005</v>
      </c>
      <c r="E48" s="60">
        <f t="shared" si="1"/>
        <v>7.2892316931854016E-3</v>
      </c>
      <c r="F48" s="61">
        <v>1836806.1699999995</v>
      </c>
      <c r="G48" s="60">
        <f t="shared" si="2"/>
        <v>5.7770156068713188E-3</v>
      </c>
      <c r="H48" s="61">
        <v>74540.039999999994</v>
      </c>
      <c r="I48" s="61"/>
    </row>
    <row r="49" spans="1:9" ht="11.1" customHeight="1" x14ac:dyDescent="0.15">
      <c r="A49" s="71">
        <v>44</v>
      </c>
      <c r="B49" s="59" t="s">
        <v>65</v>
      </c>
      <c r="C49" s="60">
        <f t="shared" si="0"/>
        <v>8.3003823829884173E-3</v>
      </c>
      <c r="D49" s="61">
        <v>609603.75</v>
      </c>
      <c r="E49" s="60">
        <f t="shared" si="1"/>
        <v>6.6504968949255535E-3</v>
      </c>
      <c r="F49" s="61">
        <v>1675852.0300000003</v>
      </c>
      <c r="G49" s="60">
        <f t="shared" si="2"/>
        <v>3.8214960983030967E-3</v>
      </c>
      <c r="H49" s="61">
        <v>49308.24000000002</v>
      </c>
      <c r="I49" s="61"/>
    </row>
    <row r="50" spans="1:9" ht="11.1" customHeight="1" x14ac:dyDescent="0.15">
      <c r="A50" s="71">
        <v>45</v>
      </c>
      <c r="B50" s="59" t="s">
        <v>66</v>
      </c>
      <c r="C50" s="60">
        <f t="shared" si="0"/>
        <v>7.7133297403927702E-3</v>
      </c>
      <c r="D50" s="61">
        <v>566488.93000000005</v>
      </c>
      <c r="E50" s="60">
        <f t="shared" si="1"/>
        <v>5.5862241483779071E-3</v>
      </c>
      <c r="F50" s="61">
        <v>1407667.01</v>
      </c>
      <c r="G50" s="60">
        <f t="shared" si="2"/>
        <v>3.5962623625006296E-3</v>
      </c>
      <c r="H50" s="61">
        <v>46402.079999999987</v>
      </c>
      <c r="I50" s="61"/>
    </row>
    <row r="51" spans="1:9" ht="11.1" customHeight="1" x14ac:dyDescent="0.15">
      <c r="A51" s="71">
        <v>46</v>
      </c>
      <c r="B51" s="59" t="s">
        <v>67</v>
      </c>
      <c r="C51" s="60">
        <f t="shared" si="0"/>
        <v>9.0204384399731486E-3</v>
      </c>
      <c r="D51" s="61">
        <v>662486.72000000009</v>
      </c>
      <c r="E51" s="60">
        <f t="shared" si="1"/>
        <v>7.5925601379272087E-3</v>
      </c>
      <c r="F51" s="61">
        <v>1913241.5999999996</v>
      </c>
      <c r="G51" s="60">
        <f t="shared" si="2"/>
        <v>5.6852406252502624E-3</v>
      </c>
      <c r="H51" s="61">
        <v>73355.87999999999</v>
      </c>
      <c r="I51" s="61"/>
    </row>
    <row r="52" spans="1:9" ht="11.1" customHeight="1" x14ac:dyDescent="0.15">
      <c r="A52" s="71">
        <v>47</v>
      </c>
      <c r="B52" s="59" t="s">
        <v>68</v>
      </c>
      <c r="C52" s="60">
        <f t="shared" si="0"/>
        <v>9.6363942359628495E-3</v>
      </c>
      <c r="D52" s="61">
        <v>707724.27</v>
      </c>
      <c r="E52" s="60">
        <f t="shared" si="1"/>
        <v>8.2545599204210465E-3</v>
      </c>
      <c r="F52" s="61">
        <v>2080058.2600000002</v>
      </c>
      <c r="G52" s="60">
        <f t="shared" si="2"/>
        <v>6.6450648250090203E-3</v>
      </c>
      <c r="H52" s="61">
        <v>85740.36</v>
      </c>
      <c r="I52" s="61"/>
    </row>
    <row r="53" spans="1:9" ht="11.1" customHeight="1" x14ac:dyDescent="0.15">
      <c r="A53" s="71">
        <v>48</v>
      </c>
      <c r="B53" s="59" t="s">
        <v>69</v>
      </c>
      <c r="C53" s="60">
        <f t="shared" si="0"/>
        <v>1.0570664742658581E-2</v>
      </c>
      <c r="D53" s="61">
        <v>776339.76</v>
      </c>
      <c r="E53" s="60">
        <f t="shared" si="1"/>
        <v>8.6766673617560148E-3</v>
      </c>
      <c r="F53" s="61">
        <v>2186424.69</v>
      </c>
      <c r="G53" s="60">
        <f t="shared" si="2"/>
        <v>7.0149548299778706E-3</v>
      </c>
      <c r="H53" s="61">
        <v>90513</v>
      </c>
      <c r="I53" s="61"/>
    </row>
    <row r="54" spans="1:9" ht="11.1" customHeight="1" x14ac:dyDescent="0.15">
      <c r="A54" s="71">
        <v>49</v>
      </c>
      <c r="B54" s="59" t="s">
        <v>70</v>
      </c>
      <c r="C54" s="60">
        <f t="shared" si="0"/>
        <v>8.847237376073987E-3</v>
      </c>
      <c r="D54" s="61">
        <v>649766.34000000008</v>
      </c>
      <c r="E54" s="60">
        <f t="shared" si="1"/>
        <v>6.5290547661606005E-3</v>
      </c>
      <c r="F54" s="61">
        <v>1645249.9499999997</v>
      </c>
      <c r="G54" s="60">
        <f t="shared" si="2"/>
        <v>4.2646163632318341E-3</v>
      </c>
      <c r="H54" s="61">
        <v>55025.75999999998</v>
      </c>
      <c r="I54" s="61"/>
    </row>
    <row r="55" spans="1:9" ht="11.1" customHeight="1" x14ac:dyDescent="0.15">
      <c r="A55" s="71">
        <v>50</v>
      </c>
      <c r="B55" s="59" t="s">
        <v>71</v>
      </c>
      <c r="C55" s="60">
        <f t="shared" si="0"/>
        <v>9.4189440731029476E-3</v>
      </c>
      <c r="D55" s="61">
        <v>691754.10999999987</v>
      </c>
      <c r="E55" s="60">
        <f t="shared" si="1"/>
        <v>7.7668786234175082E-3</v>
      </c>
      <c r="F55" s="61">
        <v>1957167.9399999995</v>
      </c>
      <c r="G55" s="60">
        <f t="shared" si="2"/>
        <v>6.0546191158302662E-3</v>
      </c>
      <c r="H55" s="61">
        <v>78121.920000000013</v>
      </c>
      <c r="I55" s="61"/>
    </row>
    <row r="56" spans="1:9" ht="11.1" customHeight="1" x14ac:dyDescent="0.15">
      <c r="A56" s="71">
        <v>51</v>
      </c>
      <c r="B56" s="59" t="s">
        <v>72</v>
      </c>
      <c r="C56" s="60">
        <f t="shared" si="0"/>
        <v>8.5197406961626029E-3</v>
      </c>
      <c r="D56" s="61">
        <v>625714.04999999993</v>
      </c>
      <c r="E56" s="60">
        <f t="shared" si="1"/>
        <v>5.7988672836930986E-3</v>
      </c>
      <c r="F56" s="61">
        <v>1461250.74</v>
      </c>
      <c r="G56" s="60">
        <f t="shared" si="2"/>
        <v>3.107161604145208E-3</v>
      </c>
      <c r="H56" s="61">
        <v>40091.279999999999</v>
      </c>
      <c r="I56" s="61"/>
    </row>
    <row r="57" spans="1:9" ht="11.1" customHeight="1" x14ac:dyDescent="0.15">
      <c r="A57" s="71">
        <v>52</v>
      </c>
      <c r="B57" s="59" t="s">
        <v>73</v>
      </c>
      <c r="C57" s="60">
        <f t="shared" si="0"/>
        <v>1.4114836094978355E-2</v>
      </c>
      <c r="D57" s="61">
        <v>1036633.8099999999</v>
      </c>
      <c r="E57" s="60">
        <f t="shared" si="1"/>
        <v>1.3713329693352684E-2</v>
      </c>
      <c r="F57" s="61">
        <v>3455608.1700000004</v>
      </c>
      <c r="G57" s="60">
        <f t="shared" si="2"/>
        <v>1.3779816324855233E-2</v>
      </c>
      <c r="H57" s="61">
        <v>177799.08</v>
      </c>
      <c r="I57" s="61"/>
    </row>
    <row r="58" spans="1:9" ht="11.1" customHeight="1" x14ac:dyDescent="0.15">
      <c r="A58" s="71">
        <v>53</v>
      </c>
      <c r="B58" s="59" t="s">
        <v>74</v>
      </c>
      <c r="C58" s="60">
        <f t="shared" si="0"/>
        <v>1.8407454014182322E-2</v>
      </c>
      <c r="D58" s="61">
        <v>1351895.9100000001</v>
      </c>
      <c r="E58" s="60">
        <f t="shared" si="1"/>
        <v>1.9907962593432169E-2</v>
      </c>
      <c r="F58" s="61">
        <v>5016587.4899999993</v>
      </c>
      <c r="G58" s="60">
        <f t="shared" si="2"/>
        <v>1.8297920618677212E-2</v>
      </c>
      <c r="H58" s="61">
        <v>236095.56000000003</v>
      </c>
      <c r="I58" s="61"/>
    </row>
    <row r="59" spans="1:9" ht="11.1" customHeight="1" x14ac:dyDescent="0.15">
      <c r="A59" s="71">
        <v>54</v>
      </c>
      <c r="B59" s="59" t="s">
        <v>75</v>
      </c>
      <c r="C59" s="60">
        <f t="shared" si="0"/>
        <v>1.2246491016245255E-2</v>
      </c>
      <c r="D59" s="61">
        <v>899417.22000000009</v>
      </c>
      <c r="E59" s="60">
        <f t="shared" si="1"/>
        <v>1.2155095613648055E-2</v>
      </c>
      <c r="F59" s="61">
        <v>3062950.3299999991</v>
      </c>
      <c r="G59" s="60">
        <f t="shared" si="2"/>
        <v>9.8826811988338547E-3</v>
      </c>
      <c r="H59" s="61">
        <v>127514.88000000002</v>
      </c>
      <c r="I59" s="61"/>
    </row>
    <row r="60" spans="1:9" ht="11.1" customHeight="1" x14ac:dyDescent="0.15">
      <c r="A60" s="71">
        <v>55</v>
      </c>
      <c r="B60" s="59" t="s">
        <v>76</v>
      </c>
      <c r="C60" s="60">
        <f t="shared" si="0"/>
        <v>9.0499643905369975E-3</v>
      </c>
      <c r="D60" s="61">
        <v>664655.18999999994</v>
      </c>
      <c r="E60" s="60">
        <f t="shared" si="1"/>
        <v>7.0366487184624991E-3</v>
      </c>
      <c r="F60" s="61">
        <v>1773158.0399999998</v>
      </c>
      <c r="G60" s="60">
        <f t="shared" si="2"/>
        <v>4.6084842362007156E-3</v>
      </c>
      <c r="H60" s="61">
        <v>59462.640000000007</v>
      </c>
      <c r="I60" s="61"/>
    </row>
    <row r="61" spans="1:9" ht="11.1" customHeight="1" x14ac:dyDescent="0.15">
      <c r="A61" s="71">
        <v>56</v>
      </c>
      <c r="B61" s="59" t="s">
        <v>77</v>
      </c>
      <c r="C61" s="60">
        <f t="shared" si="0"/>
        <v>1.8488753145212339E-2</v>
      </c>
      <c r="D61" s="61">
        <v>1357866.75</v>
      </c>
      <c r="E61" s="60">
        <f t="shared" si="1"/>
        <v>1.8496000218861622E-2</v>
      </c>
      <c r="F61" s="61">
        <v>4660788.5100000007</v>
      </c>
      <c r="G61" s="60">
        <f t="shared" si="2"/>
        <v>1.8956481443927364E-2</v>
      </c>
      <c r="H61" s="61">
        <v>244592.87999999998</v>
      </c>
      <c r="I61" s="61"/>
    </row>
    <row r="62" spans="1:9" ht="11.1" customHeight="1" x14ac:dyDescent="0.15">
      <c r="A62" s="71">
        <v>57</v>
      </c>
      <c r="B62" s="59" t="s">
        <v>78</v>
      </c>
      <c r="C62" s="60">
        <f t="shared" si="0"/>
        <v>1.0535287848241787E-2</v>
      </c>
      <c r="D62" s="61">
        <v>773741.58000000007</v>
      </c>
      <c r="E62" s="60">
        <f t="shared" si="1"/>
        <v>9.1983183564992715E-3</v>
      </c>
      <c r="F62" s="61">
        <v>2317875.0000000005</v>
      </c>
      <c r="G62" s="60">
        <f t="shared" si="2"/>
        <v>7.8488534874637146E-3</v>
      </c>
      <c r="H62" s="61">
        <v>101272.68</v>
      </c>
      <c r="I62" s="61"/>
    </row>
    <row r="63" spans="1:9" ht="11.1" customHeight="1" x14ac:dyDescent="0.15">
      <c r="A63" s="71">
        <v>58</v>
      </c>
      <c r="B63" s="59" t="s">
        <v>79</v>
      </c>
      <c r="C63" s="60">
        <f t="shared" si="0"/>
        <v>1.3007755712898729E-2</v>
      </c>
      <c r="D63" s="61">
        <v>955326.66999999993</v>
      </c>
      <c r="E63" s="60">
        <f t="shared" si="1"/>
        <v>1.2080025271840126E-2</v>
      </c>
      <c r="F63" s="61">
        <v>3044033.4299999997</v>
      </c>
      <c r="G63" s="60">
        <f t="shared" si="2"/>
        <v>1.1315572505923032E-2</v>
      </c>
      <c r="H63" s="61">
        <v>146003.28</v>
      </c>
      <c r="I63" s="61"/>
    </row>
    <row r="64" spans="1:9" ht="11.1" customHeight="1" x14ac:dyDescent="0.15">
      <c r="A64" s="71">
        <v>59</v>
      </c>
      <c r="B64" s="59" t="s">
        <v>81</v>
      </c>
      <c r="C64" s="60">
        <f t="shared" si="0"/>
        <v>4.4205490223626388E-2</v>
      </c>
      <c r="D64" s="61">
        <v>3246577.2500000005</v>
      </c>
      <c r="E64" s="60">
        <f t="shared" si="1"/>
        <v>5.2844202979927923E-2</v>
      </c>
      <c r="F64" s="61">
        <v>13316157.609999999</v>
      </c>
      <c r="G64" s="60">
        <f t="shared" si="2"/>
        <v>6.2767437741746909E-2</v>
      </c>
      <c r="H64" s="61">
        <v>809879.63999999978</v>
      </c>
      <c r="I64" s="61"/>
    </row>
    <row r="65" spans="1:8" s="62" customFormat="1" ht="14.25" customHeight="1" thickBot="1" x14ac:dyDescent="0.2">
      <c r="A65" s="68"/>
      <c r="B65" s="68" t="s">
        <v>19</v>
      </c>
      <c r="C65" s="69">
        <f t="shared" ref="C65:H65" si="3">SUM(C6:C64)</f>
        <v>0.99999999999999989</v>
      </c>
      <c r="D65" s="70">
        <f t="shared" si="3"/>
        <v>73442851.409999996</v>
      </c>
      <c r="E65" s="69">
        <f t="shared" si="3"/>
        <v>1</v>
      </c>
      <c r="F65" s="70">
        <f t="shared" si="3"/>
        <v>251988995.18000001</v>
      </c>
      <c r="G65" s="69">
        <f t="shared" si="3"/>
        <v>0.99999999999999989</v>
      </c>
      <c r="H65" s="70">
        <f t="shared" si="3"/>
        <v>12902862.840000002</v>
      </c>
    </row>
    <row r="66" spans="1:8" ht="9.75" thickTop="1" x14ac:dyDescent="0.15">
      <c r="B66" s="56" t="s">
        <v>192</v>
      </c>
      <c r="C66" s="72"/>
      <c r="D66" s="61">
        <f>+D65</f>
        <v>73442851.409999996</v>
      </c>
      <c r="E66" s="61"/>
      <c r="F66" s="61">
        <f>+F65</f>
        <v>251988995.18000001</v>
      </c>
      <c r="G66" s="72"/>
      <c r="H66" s="61">
        <f>+H65</f>
        <v>12902862.840000002</v>
      </c>
    </row>
    <row r="67" spans="1:8" x14ac:dyDescent="0.15">
      <c r="B67" s="56" t="s">
        <v>80</v>
      </c>
      <c r="D67" s="73">
        <v>317756956.99999988</v>
      </c>
      <c r="E67" s="61"/>
      <c r="F67" s="61">
        <v>202888177.19999996</v>
      </c>
      <c r="H67" s="61">
        <v>11214362.399999999</v>
      </c>
    </row>
    <row r="68" spans="1:8" x14ac:dyDescent="0.15">
      <c r="B68" s="56" t="s">
        <v>195</v>
      </c>
      <c r="D68" s="81">
        <f>+D66-D67</f>
        <v>-244314105.58999988</v>
      </c>
      <c r="E68" s="61"/>
      <c r="F68" s="61">
        <f>+F66-F67</f>
        <v>49100817.980000049</v>
      </c>
      <c r="H68" s="61">
        <f>+H66-H67</f>
        <v>1688500.4400000032</v>
      </c>
    </row>
  </sheetData>
  <mergeCells count="7">
    <mergeCell ref="A1:H1"/>
    <mergeCell ref="A2:H2"/>
    <mergeCell ref="A3:B3"/>
    <mergeCell ref="A4:B5"/>
    <mergeCell ref="C4:D4"/>
    <mergeCell ref="E4:F4"/>
    <mergeCell ref="G4:H4"/>
  </mergeCells>
  <printOptions horizontalCentered="1"/>
  <pageMargins left="0.15748031496062992" right="0.15748031496062992" top="0.15748031496062992" bottom="0.15748031496062992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4BCA-D55F-416E-90C3-B415BE6C0C16}">
  <sheetPr>
    <pageSetUpPr fitToPage="1"/>
  </sheetPr>
  <dimension ref="A1:J68"/>
  <sheetViews>
    <sheetView topLeftCell="A29" zoomScale="118" zoomScaleNormal="118" workbookViewId="0">
      <selection activeCell="A4" sqref="A4:H68"/>
    </sheetView>
  </sheetViews>
  <sheetFormatPr baseColWidth="10" defaultRowHeight="9" x14ac:dyDescent="0.15"/>
  <cols>
    <col min="1" max="1" width="4.85546875" style="56" customWidth="1"/>
    <col min="2" max="2" width="19.7109375" style="56" customWidth="1"/>
    <col min="3" max="8" width="10.7109375" style="56" customWidth="1"/>
    <col min="9" max="16384" width="11.42578125" style="56"/>
  </cols>
  <sheetData>
    <row r="1" spans="1:9" x14ac:dyDescent="0.15">
      <c r="A1" s="170" t="s">
        <v>20</v>
      </c>
      <c r="B1" s="170"/>
      <c r="C1" s="170"/>
      <c r="D1" s="170"/>
      <c r="E1" s="170"/>
      <c r="F1" s="170"/>
      <c r="G1" s="170"/>
      <c r="H1" s="170"/>
    </row>
    <row r="2" spans="1:9" x14ac:dyDescent="0.15">
      <c r="A2" s="170" t="s">
        <v>190</v>
      </c>
      <c r="B2" s="170"/>
      <c r="C2" s="170"/>
      <c r="D2" s="170"/>
      <c r="E2" s="170"/>
      <c r="F2" s="170"/>
      <c r="G2" s="170"/>
      <c r="H2" s="170"/>
    </row>
    <row r="3" spans="1:9" x14ac:dyDescent="0.15">
      <c r="A3" s="170"/>
      <c r="B3" s="170"/>
    </row>
    <row r="4" spans="1:9" s="57" customFormat="1" ht="36" customHeight="1" x14ac:dyDescent="0.15">
      <c r="A4" s="171" t="s">
        <v>21</v>
      </c>
      <c r="B4" s="171"/>
      <c r="C4" s="173" t="s">
        <v>82</v>
      </c>
      <c r="D4" s="173"/>
      <c r="E4" s="173" t="s">
        <v>189</v>
      </c>
      <c r="F4" s="173"/>
      <c r="G4" s="173" t="s">
        <v>83</v>
      </c>
      <c r="H4" s="173"/>
    </row>
    <row r="5" spans="1:9" s="57" customFormat="1" ht="18" thickBot="1" x14ac:dyDescent="0.2">
      <c r="A5" s="172"/>
      <c r="B5" s="172"/>
      <c r="C5" s="80" t="s">
        <v>23</v>
      </c>
      <c r="D5" s="80" t="s">
        <v>191</v>
      </c>
      <c r="E5" s="80" t="s">
        <v>23</v>
      </c>
      <c r="F5" s="80" t="s">
        <v>191</v>
      </c>
      <c r="G5" s="80" t="s">
        <v>23</v>
      </c>
      <c r="H5" s="80" t="s">
        <v>191</v>
      </c>
    </row>
    <row r="6" spans="1:9" ht="11.1" customHeight="1" thickTop="1" x14ac:dyDescent="0.15">
      <c r="A6" s="71">
        <v>1</v>
      </c>
      <c r="B6" s="59" t="s">
        <v>24</v>
      </c>
      <c r="C6" s="60">
        <f>+D6/$D$65</f>
        <v>9.6056180938406364E-3</v>
      </c>
      <c r="D6" s="61">
        <v>173926.74999999997</v>
      </c>
      <c r="E6" s="60">
        <f>F6/$F$65</f>
        <v>8.8801018689217432E-3</v>
      </c>
      <c r="F6" s="61">
        <v>604060.15999999992</v>
      </c>
      <c r="G6" s="60">
        <f>H6/$H$65</f>
        <v>8.8459210068732273E-3</v>
      </c>
      <c r="H6" s="61">
        <v>1267610.4099999999</v>
      </c>
      <c r="I6" s="61"/>
    </row>
    <row r="7" spans="1:9" ht="11.1" customHeight="1" x14ac:dyDescent="0.15">
      <c r="A7" s="71">
        <v>2</v>
      </c>
      <c r="B7" s="59" t="s">
        <v>25</v>
      </c>
      <c r="C7" s="60">
        <f t="shared" ref="C7:C64" si="0">+D7/$D$65</f>
        <v>6.9618046989661933E-3</v>
      </c>
      <c r="D7" s="61">
        <v>126055.81999999998</v>
      </c>
      <c r="E7" s="60">
        <f t="shared" ref="E7:E64" si="1">F7/$F$65</f>
        <v>5.973544567933458E-3</v>
      </c>
      <c r="F7" s="61">
        <v>406344.47</v>
      </c>
      <c r="G7" s="60">
        <f t="shared" ref="G7:G64" si="2">H7/$H$65</f>
        <v>1.2020698286693211E-2</v>
      </c>
      <c r="H7" s="61">
        <v>1722552.3800000001</v>
      </c>
      <c r="I7" s="61"/>
    </row>
    <row r="8" spans="1:9" ht="11.1" customHeight="1" x14ac:dyDescent="0.15">
      <c r="A8" s="71">
        <v>3</v>
      </c>
      <c r="B8" s="59" t="s">
        <v>26</v>
      </c>
      <c r="C8" s="60">
        <f t="shared" si="0"/>
        <v>1.9697494551621765E-2</v>
      </c>
      <c r="D8" s="61">
        <v>356658.07</v>
      </c>
      <c r="E8" s="60">
        <f t="shared" si="1"/>
        <v>1.9885957494688477E-2</v>
      </c>
      <c r="F8" s="61">
        <v>1352722.62</v>
      </c>
      <c r="G8" s="60">
        <f t="shared" si="2"/>
        <v>1.3618706236366828E-2</v>
      </c>
      <c r="H8" s="61">
        <v>1951545.0999999996</v>
      </c>
      <c r="I8" s="61"/>
    </row>
    <row r="9" spans="1:9" ht="11.1" customHeight="1" x14ac:dyDescent="0.15">
      <c r="A9" s="71">
        <v>4</v>
      </c>
      <c r="B9" s="59" t="s">
        <v>27</v>
      </c>
      <c r="C9" s="60">
        <f t="shared" si="0"/>
        <v>6.5952357989913718E-3</v>
      </c>
      <c r="D9" s="61">
        <v>119418.44</v>
      </c>
      <c r="E9" s="60">
        <f t="shared" si="1"/>
        <v>5.4205291157329444E-3</v>
      </c>
      <c r="F9" s="61">
        <v>368726.14</v>
      </c>
      <c r="G9" s="60">
        <f t="shared" si="2"/>
        <v>2.0568988736514086E-2</v>
      </c>
      <c r="H9" s="61">
        <v>2947512.6700000004</v>
      </c>
      <c r="I9" s="61"/>
    </row>
    <row r="10" spans="1:9" ht="11.1" customHeight="1" x14ac:dyDescent="0.15">
      <c r="A10" s="71">
        <v>5</v>
      </c>
      <c r="B10" s="59" t="s">
        <v>28</v>
      </c>
      <c r="C10" s="60">
        <f t="shared" si="0"/>
        <v>1.3751737804099034E-2</v>
      </c>
      <c r="D10" s="61">
        <v>248999.60000000003</v>
      </c>
      <c r="E10" s="60">
        <f t="shared" si="1"/>
        <v>1.3406376620379202E-2</v>
      </c>
      <c r="F10" s="61">
        <v>911955.53</v>
      </c>
      <c r="G10" s="60">
        <f t="shared" si="2"/>
        <v>1.0485469621517599E-2</v>
      </c>
      <c r="H10" s="61">
        <v>1502555.8599999999</v>
      </c>
      <c r="I10" s="61"/>
    </row>
    <row r="11" spans="1:9" ht="11.1" customHeight="1" x14ac:dyDescent="0.15">
      <c r="A11" s="71">
        <v>6</v>
      </c>
      <c r="B11" s="59" t="s">
        <v>29</v>
      </c>
      <c r="C11" s="60">
        <f t="shared" si="0"/>
        <v>1.0104005068185153E-2</v>
      </c>
      <c r="D11" s="61">
        <v>182950.93</v>
      </c>
      <c r="E11" s="60">
        <f t="shared" si="1"/>
        <v>9.1841874301527172E-3</v>
      </c>
      <c r="F11" s="61">
        <v>624745.28</v>
      </c>
      <c r="G11" s="60">
        <f t="shared" si="2"/>
        <v>8.8314546672456952E-3</v>
      </c>
      <c r="H11" s="61">
        <v>1265537.4000000001</v>
      </c>
      <c r="I11" s="61"/>
    </row>
    <row r="12" spans="1:9" ht="11.1" customHeight="1" x14ac:dyDescent="0.15">
      <c r="A12" s="71">
        <v>7</v>
      </c>
      <c r="B12" s="59" t="s">
        <v>30</v>
      </c>
      <c r="C12" s="60">
        <f t="shared" si="0"/>
        <v>7.5504258616838123E-3</v>
      </c>
      <c r="D12" s="61">
        <v>136713.85</v>
      </c>
      <c r="E12" s="60">
        <f t="shared" si="1"/>
        <v>6.5381995863929955E-3</v>
      </c>
      <c r="F12" s="61">
        <v>444754.56999999995</v>
      </c>
      <c r="G12" s="60">
        <f t="shared" si="2"/>
        <v>1.0575997277188141E-2</v>
      </c>
      <c r="H12" s="61">
        <v>1515528.3699999999</v>
      </c>
      <c r="I12" s="61"/>
    </row>
    <row r="13" spans="1:9" ht="11.1" customHeight="1" x14ac:dyDescent="0.15">
      <c r="A13" s="71">
        <v>8</v>
      </c>
      <c r="B13" s="59" t="s">
        <v>31</v>
      </c>
      <c r="C13" s="60">
        <f t="shared" si="0"/>
        <v>1.0478257833036402E-2</v>
      </c>
      <c r="D13" s="61">
        <v>189727.44</v>
      </c>
      <c r="E13" s="60">
        <f t="shared" si="1"/>
        <v>9.5702828552522816E-3</v>
      </c>
      <c r="F13" s="61">
        <v>651009.03999999992</v>
      </c>
      <c r="G13" s="60">
        <f t="shared" si="2"/>
        <v>8.8800135317250867E-3</v>
      </c>
      <c r="H13" s="61">
        <v>1272495.83</v>
      </c>
      <c r="I13" s="61"/>
    </row>
    <row r="14" spans="1:9" ht="11.1" customHeight="1" x14ac:dyDescent="0.15">
      <c r="A14" s="71">
        <v>9</v>
      </c>
      <c r="B14" s="59" t="s">
        <v>32</v>
      </c>
      <c r="C14" s="60">
        <f t="shared" si="0"/>
        <v>1.1074801445380434E-2</v>
      </c>
      <c r="D14" s="61">
        <v>200528.91999999995</v>
      </c>
      <c r="E14" s="60">
        <f t="shared" si="1"/>
        <v>1.0227248217879457E-2</v>
      </c>
      <c r="F14" s="61">
        <v>695698.46</v>
      </c>
      <c r="G14" s="60">
        <f t="shared" si="2"/>
        <v>9.0335128670019759E-3</v>
      </c>
      <c r="H14" s="61">
        <v>1294492.1100000001</v>
      </c>
      <c r="I14" s="61"/>
    </row>
    <row r="15" spans="1:9" ht="11.1" customHeight="1" x14ac:dyDescent="0.15">
      <c r="A15" s="71">
        <v>10</v>
      </c>
      <c r="B15" s="59" t="s">
        <v>33</v>
      </c>
      <c r="C15" s="60">
        <f t="shared" si="0"/>
        <v>6.8655390660221534E-3</v>
      </c>
      <c r="D15" s="61">
        <v>124312.75999999998</v>
      </c>
      <c r="E15" s="60">
        <f t="shared" si="1"/>
        <v>5.6692058608002922E-3</v>
      </c>
      <c r="F15" s="61">
        <v>385642.12999999995</v>
      </c>
      <c r="G15" s="60">
        <f t="shared" si="2"/>
        <v>1.6806813280141709E-2</v>
      </c>
      <c r="H15" s="61">
        <v>2408397.21</v>
      </c>
      <c r="I15" s="61"/>
    </row>
    <row r="16" spans="1:9" ht="11.1" customHeight="1" x14ac:dyDescent="0.15">
      <c r="A16" s="71">
        <v>11</v>
      </c>
      <c r="B16" s="59" t="s">
        <v>34</v>
      </c>
      <c r="C16" s="60">
        <f t="shared" si="0"/>
        <v>1.3338137333002837E-2</v>
      </c>
      <c r="D16" s="61">
        <v>241510.62999999995</v>
      </c>
      <c r="E16" s="60">
        <f t="shared" si="1"/>
        <v>1.27247793676312E-2</v>
      </c>
      <c r="F16" s="61">
        <v>865590.55</v>
      </c>
      <c r="G16" s="60">
        <f t="shared" si="2"/>
        <v>1.0110895745602415E-2</v>
      </c>
      <c r="H16" s="61">
        <v>1448879.85</v>
      </c>
      <c r="I16" s="61"/>
    </row>
    <row r="17" spans="1:9" ht="11.1" customHeight="1" x14ac:dyDescent="0.15">
      <c r="A17" s="71">
        <v>12</v>
      </c>
      <c r="B17" s="59" t="s">
        <v>35</v>
      </c>
      <c r="C17" s="60">
        <f t="shared" si="0"/>
        <v>1.6975855032212262E-2</v>
      </c>
      <c r="D17" s="61">
        <v>307377.96000000002</v>
      </c>
      <c r="E17" s="60">
        <f t="shared" si="1"/>
        <v>1.6942364595392573E-2</v>
      </c>
      <c r="F17" s="61">
        <v>1152487.6199999999</v>
      </c>
      <c r="G17" s="60">
        <f t="shared" si="2"/>
        <v>1.3564497361894223E-2</v>
      </c>
      <c r="H17" s="61">
        <v>1943777.03</v>
      </c>
      <c r="I17" s="61"/>
    </row>
    <row r="18" spans="1:9" ht="11.1" customHeight="1" x14ac:dyDescent="0.15">
      <c r="A18" s="71">
        <v>13</v>
      </c>
      <c r="B18" s="59" t="s">
        <v>36</v>
      </c>
      <c r="C18" s="60">
        <f t="shared" si="0"/>
        <v>5.0719215440912527E-2</v>
      </c>
      <c r="D18" s="61">
        <v>918361.33999999985</v>
      </c>
      <c r="E18" s="60">
        <f t="shared" si="1"/>
        <v>5.3730932047324556E-2</v>
      </c>
      <c r="F18" s="61">
        <v>3654993.5900000003</v>
      </c>
      <c r="G18" s="60">
        <f t="shared" si="2"/>
        <v>4.4927054678355324E-2</v>
      </c>
      <c r="H18" s="61">
        <v>6437995.79</v>
      </c>
      <c r="I18" s="61"/>
    </row>
    <row r="19" spans="1:9" ht="11.1" customHeight="1" x14ac:dyDescent="0.15">
      <c r="A19" s="71">
        <v>14</v>
      </c>
      <c r="B19" s="59" t="s">
        <v>37</v>
      </c>
      <c r="C19" s="60">
        <f t="shared" si="0"/>
        <v>8.8168226690425369E-3</v>
      </c>
      <c r="D19" s="61">
        <v>159644.20999999993</v>
      </c>
      <c r="E19" s="60">
        <f t="shared" si="1"/>
        <v>8.0801455292689277E-3</v>
      </c>
      <c r="F19" s="61">
        <v>549643.91999999993</v>
      </c>
      <c r="G19" s="60">
        <f t="shared" si="2"/>
        <v>8.900032253215057E-3</v>
      </c>
      <c r="H19" s="61">
        <v>1275364.49</v>
      </c>
      <c r="I19" s="61"/>
    </row>
    <row r="20" spans="1:9" ht="11.1" customHeight="1" x14ac:dyDescent="0.15">
      <c r="A20" s="71">
        <v>15</v>
      </c>
      <c r="B20" s="59" t="s">
        <v>38</v>
      </c>
      <c r="C20" s="60">
        <f t="shared" si="0"/>
        <v>1.0431127403882049E-2</v>
      </c>
      <c r="D20" s="61">
        <v>188874.06</v>
      </c>
      <c r="E20" s="60">
        <f t="shared" si="1"/>
        <v>9.7329074873960773E-3</v>
      </c>
      <c r="F20" s="61">
        <v>662071.41999999993</v>
      </c>
      <c r="G20" s="60">
        <f t="shared" si="2"/>
        <v>9.0113516302359354E-3</v>
      </c>
      <c r="H20" s="61">
        <v>1291316.43</v>
      </c>
      <c r="I20" s="61"/>
    </row>
    <row r="21" spans="1:9" ht="11.1" customHeight="1" x14ac:dyDescent="0.15">
      <c r="A21" s="71">
        <v>16</v>
      </c>
      <c r="B21" s="59" t="s">
        <v>104</v>
      </c>
      <c r="C21" s="60">
        <f t="shared" si="0"/>
        <v>1.5310078398959892E-2</v>
      </c>
      <c r="D21" s="61">
        <v>277216.12</v>
      </c>
      <c r="E21" s="60">
        <f t="shared" si="1"/>
        <v>1.5141849371330618E-2</v>
      </c>
      <c r="F21" s="61">
        <v>1030009.3500000001</v>
      </c>
      <c r="G21" s="60">
        <f t="shared" si="2"/>
        <v>1.2064684260692323E-2</v>
      </c>
      <c r="H21" s="61">
        <v>1728855.5200000003</v>
      </c>
      <c r="I21" s="61"/>
    </row>
    <row r="22" spans="1:9" ht="11.1" customHeight="1" x14ac:dyDescent="0.15">
      <c r="A22" s="71">
        <v>17</v>
      </c>
      <c r="B22" s="59" t="s">
        <v>39</v>
      </c>
      <c r="C22" s="60">
        <f t="shared" si="0"/>
        <v>1.1871033313832749E-2</v>
      </c>
      <c r="D22" s="61">
        <v>214946.11</v>
      </c>
      <c r="E22" s="60">
        <f t="shared" si="1"/>
        <v>1.1247953370508351E-2</v>
      </c>
      <c r="F22" s="61">
        <v>765130.91999999993</v>
      </c>
      <c r="G22" s="60">
        <f t="shared" si="2"/>
        <v>9.3573081818088457E-3</v>
      </c>
      <c r="H22" s="61">
        <v>1340891.6100000001</v>
      </c>
      <c r="I22" s="61"/>
    </row>
    <row r="23" spans="1:9" ht="11.1" customHeight="1" x14ac:dyDescent="0.15">
      <c r="A23" s="71">
        <v>18</v>
      </c>
      <c r="B23" s="59" t="s">
        <v>40</v>
      </c>
      <c r="C23" s="60">
        <f t="shared" si="0"/>
        <v>8.7673185425375891E-3</v>
      </c>
      <c r="D23" s="61">
        <v>158747.85</v>
      </c>
      <c r="E23" s="60">
        <f t="shared" si="1"/>
        <v>8.0184739246469544E-3</v>
      </c>
      <c r="F23" s="61">
        <v>545448.77</v>
      </c>
      <c r="G23" s="60">
        <f t="shared" si="2"/>
        <v>8.9258126394582502E-3</v>
      </c>
      <c r="H23" s="61">
        <v>1279058.79</v>
      </c>
      <c r="I23" s="61"/>
    </row>
    <row r="24" spans="1:9" ht="11.1" customHeight="1" x14ac:dyDescent="0.15">
      <c r="A24" s="71">
        <v>19</v>
      </c>
      <c r="B24" s="59" t="s">
        <v>41</v>
      </c>
      <c r="C24" s="60">
        <f t="shared" si="0"/>
        <v>6.8417407894901285E-3</v>
      </c>
      <c r="D24" s="61">
        <v>123881.85000000003</v>
      </c>
      <c r="E24" s="60">
        <f t="shared" si="1"/>
        <v>5.6934399502176726E-3</v>
      </c>
      <c r="F24" s="61">
        <v>387290.62999999995</v>
      </c>
      <c r="G24" s="60">
        <f t="shared" si="2"/>
        <v>1.5757241997221651E-2</v>
      </c>
      <c r="H24" s="61">
        <v>2257994.84</v>
      </c>
      <c r="I24" s="61"/>
    </row>
    <row r="25" spans="1:9" ht="11.1" customHeight="1" x14ac:dyDescent="0.15">
      <c r="A25" s="71">
        <v>20</v>
      </c>
      <c r="B25" s="59" t="s">
        <v>42</v>
      </c>
      <c r="C25" s="60">
        <f t="shared" si="0"/>
        <v>2.9385943526952122E-2</v>
      </c>
      <c r="D25" s="61">
        <v>532084.62</v>
      </c>
      <c r="E25" s="60">
        <f t="shared" si="1"/>
        <v>3.0817272971791196E-2</v>
      </c>
      <c r="F25" s="61">
        <v>2096314.56</v>
      </c>
      <c r="G25" s="60">
        <f t="shared" si="2"/>
        <v>2.6116865817873106E-2</v>
      </c>
      <c r="H25" s="61">
        <v>3742517.1399999997</v>
      </c>
      <c r="I25" s="61"/>
    </row>
    <row r="26" spans="1:9" ht="11.1" customHeight="1" x14ac:dyDescent="0.15">
      <c r="A26" s="71">
        <v>21</v>
      </c>
      <c r="B26" s="59" t="s">
        <v>43</v>
      </c>
      <c r="C26" s="60">
        <f t="shared" si="0"/>
        <v>1.9120091290389805E-2</v>
      </c>
      <c r="D26" s="61">
        <v>346203.16</v>
      </c>
      <c r="E26" s="60">
        <f t="shared" si="1"/>
        <v>1.9457182581921806E-2</v>
      </c>
      <c r="F26" s="61">
        <v>1323555.6300000001</v>
      </c>
      <c r="G26" s="60">
        <f t="shared" si="2"/>
        <v>1.5845416040335486E-2</v>
      </c>
      <c r="H26" s="61">
        <v>2270630.08</v>
      </c>
      <c r="I26" s="61"/>
    </row>
    <row r="27" spans="1:9" ht="11.1" customHeight="1" x14ac:dyDescent="0.15">
      <c r="A27" s="71">
        <v>22</v>
      </c>
      <c r="B27" s="59" t="s">
        <v>44</v>
      </c>
      <c r="C27" s="60">
        <f t="shared" si="0"/>
        <v>9.5150602696724099E-3</v>
      </c>
      <c r="D27" s="61">
        <v>172287.04</v>
      </c>
      <c r="E27" s="60">
        <f t="shared" si="1"/>
        <v>8.8022772918333308E-3</v>
      </c>
      <c r="F27" s="61">
        <v>598766.22</v>
      </c>
      <c r="G27" s="60">
        <f t="shared" si="2"/>
        <v>8.8478152996609612E-3</v>
      </c>
      <c r="H27" s="61">
        <v>1267881.8600000001</v>
      </c>
      <c r="I27" s="61"/>
    </row>
    <row r="28" spans="1:9" ht="11.1" customHeight="1" x14ac:dyDescent="0.15">
      <c r="A28" s="71">
        <v>23</v>
      </c>
      <c r="B28" s="59" t="s">
        <v>45</v>
      </c>
      <c r="C28" s="60">
        <f t="shared" si="0"/>
        <v>8.8655745908496047E-3</v>
      </c>
      <c r="D28" s="61">
        <v>160526.95000000001</v>
      </c>
      <c r="E28" s="60">
        <f t="shared" si="1"/>
        <v>8.0442368859475061E-3</v>
      </c>
      <c r="F28" s="61">
        <v>547201.27</v>
      </c>
      <c r="G28" s="60">
        <f t="shared" si="2"/>
        <v>8.9286756070732602E-3</v>
      </c>
      <c r="H28" s="61">
        <v>1279469.05</v>
      </c>
      <c r="I28" s="61"/>
    </row>
    <row r="29" spans="1:9" ht="11.1" customHeight="1" x14ac:dyDescent="0.15">
      <c r="A29" s="71">
        <v>24</v>
      </c>
      <c r="B29" s="59" t="s">
        <v>46</v>
      </c>
      <c r="C29" s="60">
        <f t="shared" si="0"/>
        <v>3.057952835548219E-2</v>
      </c>
      <c r="D29" s="61">
        <v>553696.59000000008</v>
      </c>
      <c r="E29" s="60">
        <f t="shared" si="1"/>
        <v>3.1655045222439698E-2</v>
      </c>
      <c r="F29" s="61">
        <v>2153303.1900000004</v>
      </c>
      <c r="G29" s="60">
        <f t="shared" si="2"/>
        <v>2.5094654138208081E-2</v>
      </c>
      <c r="H29" s="61">
        <v>3596035.37</v>
      </c>
      <c r="I29" s="61"/>
    </row>
    <row r="30" spans="1:9" ht="11.1" customHeight="1" x14ac:dyDescent="0.15">
      <c r="A30" s="71">
        <v>25</v>
      </c>
      <c r="B30" s="59" t="s">
        <v>47</v>
      </c>
      <c r="C30" s="60">
        <f t="shared" si="0"/>
        <v>1.2428937794548131E-2</v>
      </c>
      <c r="D30" s="61">
        <v>225047.96</v>
      </c>
      <c r="E30" s="60">
        <f t="shared" si="1"/>
        <v>1.2018607263444163E-2</v>
      </c>
      <c r="F30" s="61">
        <v>817553.89</v>
      </c>
      <c r="G30" s="60">
        <f t="shared" si="2"/>
        <v>1.0240550927743069E-2</v>
      </c>
      <c r="H30" s="61">
        <v>1467459.2899999998</v>
      </c>
      <c r="I30" s="61"/>
    </row>
    <row r="31" spans="1:9" ht="11.1" customHeight="1" x14ac:dyDescent="0.15">
      <c r="A31" s="71">
        <v>26</v>
      </c>
      <c r="B31" s="59" t="s">
        <v>48</v>
      </c>
      <c r="C31" s="60">
        <f t="shared" si="0"/>
        <v>7.4325368289333499E-3</v>
      </c>
      <c r="D31" s="61">
        <v>134579.25999999998</v>
      </c>
      <c r="E31" s="60">
        <f t="shared" si="1"/>
        <v>6.5339037504151083E-3</v>
      </c>
      <c r="F31" s="61">
        <v>444462.35</v>
      </c>
      <c r="G31" s="60">
        <f t="shared" si="2"/>
        <v>1.0699319191988564E-2</v>
      </c>
      <c r="H31" s="61">
        <v>1533200.2599999998</v>
      </c>
      <c r="I31" s="61"/>
    </row>
    <row r="32" spans="1:9" ht="11.1" customHeight="1" x14ac:dyDescent="0.15">
      <c r="A32" s="71">
        <v>27</v>
      </c>
      <c r="B32" s="59" t="s">
        <v>49</v>
      </c>
      <c r="C32" s="60">
        <f t="shared" si="0"/>
        <v>7.9409377354232955E-3</v>
      </c>
      <c r="D32" s="61">
        <v>143784.76</v>
      </c>
      <c r="E32" s="60">
        <f t="shared" si="1"/>
        <v>6.8747338362682448E-3</v>
      </c>
      <c r="F32" s="61">
        <v>467646.98</v>
      </c>
      <c r="G32" s="60">
        <f t="shared" si="2"/>
        <v>1.0223192101773349E-2</v>
      </c>
      <c r="H32" s="61">
        <v>1464971.79</v>
      </c>
      <c r="I32" s="61"/>
    </row>
    <row r="33" spans="1:9" ht="11.1" customHeight="1" x14ac:dyDescent="0.15">
      <c r="A33" s="71">
        <v>28</v>
      </c>
      <c r="B33" s="59" t="s">
        <v>50</v>
      </c>
      <c r="C33" s="60">
        <f t="shared" si="0"/>
        <v>0.17396903323920657</v>
      </c>
      <c r="D33" s="61">
        <v>3150017.8600000003</v>
      </c>
      <c r="E33" s="60">
        <f t="shared" si="1"/>
        <v>0.19192199594981729</v>
      </c>
      <c r="F33" s="61">
        <v>13055304.24</v>
      </c>
      <c r="G33" s="60">
        <f t="shared" si="2"/>
        <v>0.17827469155402384</v>
      </c>
      <c r="H33" s="61">
        <v>25546560.350000001</v>
      </c>
      <c r="I33" s="61"/>
    </row>
    <row r="34" spans="1:9" ht="11.1" customHeight="1" x14ac:dyDescent="0.15">
      <c r="A34" s="71">
        <v>29</v>
      </c>
      <c r="B34" s="59" t="s">
        <v>51</v>
      </c>
      <c r="C34" s="60">
        <f t="shared" si="0"/>
        <v>9.6083507728752498E-3</v>
      </c>
      <c r="D34" s="61">
        <v>173976.22999999998</v>
      </c>
      <c r="E34" s="60">
        <f t="shared" si="1"/>
        <v>8.9721768550235191E-3</v>
      </c>
      <c r="F34" s="61">
        <v>610323.47</v>
      </c>
      <c r="G34" s="60">
        <f t="shared" si="2"/>
        <v>8.8338443582467261E-3</v>
      </c>
      <c r="H34" s="61">
        <v>1265879.8399999999</v>
      </c>
      <c r="I34" s="61"/>
    </row>
    <row r="35" spans="1:9" ht="11.1" customHeight="1" x14ac:dyDescent="0.15">
      <c r="A35" s="71">
        <v>30</v>
      </c>
      <c r="B35" s="59" t="s">
        <v>52</v>
      </c>
      <c r="C35" s="60">
        <f t="shared" si="0"/>
        <v>6.6901439288903283E-3</v>
      </c>
      <c r="D35" s="61">
        <v>121136.92</v>
      </c>
      <c r="E35" s="60">
        <f t="shared" si="1"/>
        <v>5.5331999171908883E-3</v>
      </c>
      <c r="F35" s="61">
        <v>376390.45999999996</v>
      </c>
      <c r="G35" s="60">
        <f t="shared" si="2"/>
        <v>1.7621624428705279E-2</v>
      </c>
      <c r="H35" s="61">
        <v>2525158.7200000002</v>
      </c>
      <c r="I35" s="61"/>
    </row>
    <row r="36" spans="1:9" ht="11.1" customHeight="1" x14ac:dyDescent="0.15">
      <c r="A36" s="71">
        <v>31</v>
      </c>
      <c r="B36" s="59" t="s">
        <v>53</v>
      </c>
      <c r="C36" s="60">
        <f t="shared" si="0"/>
        <v>8.9927943859868433E-3</v>
      </c>
      <c r="D36" s="61">
        <v>162830.49000000002</v>
      </c>
      <c r="E36" s="60">
        <f t="shared" si="1"/>
        <v>8.1579940684839754E-3</v>
      </c>
      <c r="F36" s="61">
        <v>554939.49000000011</v>
      </c>
      <c r="G36" s="60">
        <f t="shared" si="2"/>
        <v>8.9626630368822621E-3</v>
      </c>
      <c r="H36" s="61">
        <v>1284339.4100000001</v>
      </c>
      <c r="I36" s="61"/>
    </row>
    <row r="37" spans="1:9" ht="11.1" customHeight="1" x14ac:dyDescent="0.15">
      <c r="A37" s="71">
        <v>32</v>
      </c>
      <c r="B37" s="59" t="s">
        <v>54</v>
      </c>
      <c r="C37" s="60">
        <f t="shared" si="0"/>
        <v>8.1218683701226087E-3</v>
      </c>
      <c r="D37" s="61">
        <v>147060.83000000002</v>
      </c>
      <c r="E37" s="60">
        <f t="shared" si="1"/>
        <v>7.318034354987249E-3</v>
      </c>
      <c r="F37" s="61">
        <v>497802.06</v>
      </c>
      <c r="G37" s="60">
        <f t="shared" si="2"/>
        <v>9.4748052771324188E-3</v>
      </c>
      <c r="H37" s="61">
        <v>1357728.8099999998</v>
      </c>
      <c r="I37" s="61"/>
    </row>
    <row r="38" spans="1:9" ht="11.1" customHeight="1" x14ac:dyDescent="0.15">
      <c r="A38" s="71">
        <v>33</v>
      </c>
      <c r="B38" s="59" t="s">
        <v>55</v>
      </c>
      <c r="C38" s="60">
        <f t="shared" si="0"/>
        <v>1.533228555821247E-2</v>
      </c>
      <c r="D38" s="61">
        <v>277618.21999999997</v>
      </c>
      <c r="E38" s="60">
        <f t="shared" si="1"/>
        <v>1.4983600105904014E-2</v>
      </c>
      <c r="F38" s="61">
        <v>1019244.6</v>
      </c>
      <c r="G38" s="60">
        <f t="shared" si="2"/>
        <v>1.1861016487786322E-2</v>
      </c>
      <c r="H38" s="61">
        <v>1699670.1599999997</v>
      </c>
      <c r="I38" s="61"/>
    </row>
    <row r="39" spans="1:9" ht="11.1" customHeight="1" x14ac:dyDescent="0.15">
      <c r="A39" s="71">
        <v>34</v>
      </c>
      <c r="B39" s="59" t="s">
        <v>56</v>
      </c>
      <c r="C39" s="60">
        <f t="shared" si="0"/>
        <v>7.5162248482285908E-3</v>
      </c>
      <c r="D39" s="61">
        <v>136094.57999999999</v>
      </c>
      <c r="E39" s="60">
        <f t="shared" si="1"/>
        <v>6.623244260949685E-3</v>
      </c>
      <c r="F39" s="61">
        <v>450539.64999999997</v>
      </c>
      <c r="G39" s="60">
        <f t="shared" si="2"/>
        <v>9.9581649439954949E-3</v>
      </c>
      <c r="H39" s="61">
        <v>1426993.7000000002</v>
      </c>
      <c r="I39" s="61"/>
    </row>
    <row r="40" spans="1:9" ht="11.1" customHeight="1" x14ac:dyDescent="0.15">
      <c r="A40" s="71">
        <v>35</v>
      </c>
      <c r="B40" s="59" t="s">
        <v>57</v>
      </c>
      <c r="C40" s="60">
        <f t="shared" si="0"/>
        <v>8.3312606743410844E-2</v>
      </c>
      <c r="D40" s="61">
        <v>1508522.49</v>
      </c>
      <c r="E40" s="60">
        <f t="shared" si="1"/>
        <v>9.0863097725259689E-2</v>
      </c>
      <c r="F40" s="61">
        <v>6180872.4900000002</v>
      </c>
      <c r="G40" s="60">
        <f t="shared" si="2"/>
        <v>8.2599900715652305E-2</v>
      </c>
      <c r="H40" s="61">
        <v>11836471.74</v>
      </c>
      <c r="I40" s="61"/>
    </row>
    <row r="41" spans="1:9" ht="11.1" customHeight="1" x14ac:dyDescent="0.15">
      <c r="A41" s="71">
        <v>36</v>
      </c>
      <c r="B41" s="59" t="s">
        <v>58</v>
      </c>
      <c r="C41" s="60">
        <f t="shared" si="0"/>
        <v>1.2284072668942854E-2</v>
      </c>
      <c r="D41" s="61">
        <v>222424.92</v>
      </c>
      <c r="E41" s="60">
        <f t="shared" si="1"/>
        <v>1.1944020954609834E-2</v>
      </c>
      <c r="F41" s="61">
        <v>812480.23</v>
      </c>
      <c r="G41" s="60">
        <f t="shared" si="2"/>
        <v>9.9299781185372676E-3</v>
      </c>
      <c r="H41" s="61">
        <v>1422954.5600000003</v>
      </c>
      <c r="I41" s="61"/>
    </row>
    <row r="42" spans="1:9" ht="11.1" customHeight="1" x14ac:dyDescent="0.15">
      <c r="A42" s="71">
        <v>37</v>
      </c>
      <c r="B42" s="59" t="s">
        <v>59</v>
      </c>
      <c r="C42" s="60">
        <f t="shared" si="0"/>
        <v>3.3200174729308946E-2</v>
      </c>
      <c r="D42" s="61">
        <v>601148.03999999992</v>
      </c>
      <c r="E42" s="60">
        <f t="shared" si="1"/>
        <v>3.3874473988614956E-2</v>
      </c>
      <c r="F42" s="61">
        <v>2304277.64</v>
      </c>
      <c r="G42" s="60">
        <f t="shared" si="2"/>
        <v>2.4398405899436572E-2</v>
      </c>
      <c r="H42" s="61">
        <v>3496263.79</v>
      </c>
      <c r="I42" s="61"/>
    </row>
    <row r="43" spans="1:9" ht="11.1" customHeight="1" x14ac:dyDescent="0.15">
      <c r="A43" s="71">
        <v>38</v>
      </c>
      <c r="B43" s="59" t="s">
        <v>60</v>
      </c>
      <c r="C43" s="60">
        <f t="shared" si="0"/>
        <v>8.4463027614255174E-3</v>
      </c>
      <c r="D43" s="61">
        <v>152935.29000000004</v>
      </c>
      <c r="E43" s="60">
        <f t="shared" si="1"/>
        <v>7.7188520812871949E-3</v>
      </c>
      <c r="F43" s="61">
        <v>525067.29</v>
      </c>
      <c r="G43" s="60">
        <f t="shared" si="2"/>
        <v>9.0332794387693368E-3</v>
      </c>
      <c r="H43" s="61">
        <v>1294458.6599999999</v>
      </c>
      <c r="I43" s="61"/>
    </row>
    <row r="44" spans="1:9" ht="11.1" customHeight="1" x14ac:dyDescent="0.15">
      <c r="A44" s="71">
        <v>39</v>
      </c>
      <c r="B44" s="59" t="s">
        <v>105</v>
      </c>
      <c r="C44" s="60">
        <f t="shared" si="0"/>
        <v>9.0702421990549054E-3</v>
      </c>
      <c r="D44" s="61">
        <v>164232.82</v>
      </c>
      <c r="E44" s="60">
        <f t="shared" si="1"/>
        <v>8.1586435450204976E-3</v>
      </c>
      <c r="F44" s="61">
        <v>554983.67000000004</v>
      </c>
      <c r="G44" s="60">
        <f t="shared" si="2"/>
        <v>9.1483255027581013E-3</v>
      </c>
      <c r="H44" s="61">
        <v>1310944.6300000001</v>
      </c>
      <c r="I44" s="61"/>
    </row>
    <row r="45" spans="1:9" ht="11.1" customHeight="1" x14ac:dyDescent="0.15">
      <c r="A45" s="71">
        <v>40</v>
      </c>
      <c r="B45" s="59" t="s">
        <v>61</v>
      </c>
      <c r="C45" s="60">
        <f t="shared" si="0"/>
        <v>1.5175692224850722E-2</v>
      </c>
      <c r="D45" s="61">
        <v>274782.82</v>
      </c>
      <c r="E45" s="60">
        <f t="shared" si="1"/>
        <v>1.4813185871515462E-2</v>
      </c>
      <c r="F45" s="61">
        <v>1007652.34</v>
      </c>
      <c r="G45" s="60">
        <f t="shared" si="2"/>
        <v>1.1293906888321988E-2</v>
      </c>
      <c r="H45" s="61">
        <v>1618404</v>
      </c>
      <c r="I45" s="61"/>
    </row>
    <row r="46" spans="1:9" ht="11.1" customHeight="1" x14ac:dyDescent="0.15">
      <c r="A46" s="71">
        <v>41</v>
      </c>
      <c r="B46" s="59" t="s">
        <v>62</v>
      </c>
      <c r="C46" s="60">
        <f t="shared" si="0"/>
        <v>1.0309236001494599E-2</v>
      </c>
      <c r="D46" s="61">
        <v>186667.00000000003</v>
      </c>
      <c r="E46" s="60">
        <f t="shared" si="1"/>
        <v>9.7031801907038473E-3</v>
      </c>
      <c r="F46" s="61">
        <v>660049.25</v>
      </c>
      <c r="G46" s="60">
        <f t="shared" si="2"/>
        <v>8.9043927205144247E-3</v>
      </c>
      <c r="H46" s="61">
        <v>1275989.3399999999</v>
      </c>
      <c r="I46" s="61"/>
    </row>
    <row r="47" spans="1:9" ht="11.1" customHeight="1" x14ac:dyDescent="0.15">
      <c r="A47" s="71">
        <v>42</v>
      </c>
      <c r="B47" s="59" t="s">
        <v>63</v>
      </c>
      <c r="C47" s="60">
        <f t="shared" si="0"/>
        <v>9.793314704864331E-3</v>
      </c>
      <c r="D47" s="61">
        <v>177325.33000000002</v>
      </c>
      <c r="E47" s="60">
        <f t="shared" si="1"/>
        <v>9.1861095455250692E-3</v>
      </c>
      <c r="F47" s="61">
        <v>624876.03</v>
      </c>
      <c r="G47" s="60">
        <f t="shared" si="2"/>
        <v>8.8300910834891166E-3</v>
      </c>
      <c r="H47" s="61">
        <v>1265341.9999999998</v>
      </c>
      <c r="I47" s="61"/>
    </row>
    <row r="48" spans="1:9" ht="11.1" customHeight="1" x14ac:dyDescent="0.15">
      <c r="A48" s="71">
        <v>43</v>
      </c>
      <c r="B48" s="59" t="s">
        <v>64</v>
      </c>
      <c r="C48" s="60">
        <f t="shared" si="0"/>
        <v>8.5269383318476149E-3</v>
      </c>
      <c r="D48" s="61">
        <v>154395.34</v>
      </c>
      <c r="E48" s="60">
        <f t="shared" si="1"/>
        <v>7.6929676922774587E-3</v>
      </c>
      <c r="F48" s="61">
        <v>523306.52999999991</v>
      </c>
      <c r="G48" s="60">
        <f t="shared" si="2"/>
        <v>9.1764359842741745E-3</v>
      </c>
      <c r="H48" s="61">
        <v>1314972.83</v>
      </c>
      <c r="I48" s="61"/>
    </row>
    <row r="49" spans="1:9" ht="11.1" customHeight="1" x14ac:dyDescent="0.15">
      <c r="A49" s="71">
        <v>44</v>
      </c>
      <c r="B49" s="59" t="s">
        <v>65</v>
      </c>
      <c r="C49" s="60">
        <f t="shared" si="0"/>
        <v>7.6667033428128089E-3</v>
      </c>
      <c r="D49" s="61">
        <v>138819.25999999998</v>
      </c>
      <c r="E49" s="60">
        <f t="shared" si="1"/>
        <v>6.5005649349196204E-3</v>
      </c>
      <c r="F49" s="61">
        <v>442194.51</v>
      </c>
      <c r="G49" s="60">
        <f t="shared" si="2"/>
        <v>1.1836335482223844E-2</v>
      </c>
      <c r="H49" s="61">
        <v>1696133.4000000001</v>
      </c>
      <c r="I49" s="61"/>
    </row>
    <row r="50" spans="1:9" ht="11.1" customHeight="1" x14ac:dyDescent="0.15">
      <c r="A50" s="71">
        <v>45</v>
      </c>
      <c r="B50" s="59" t="s">
        <v>66</v>
      </c>
      <c r="C50" s="60">
        <f t="shared" si="0"/>
        <v>7.1308436511729302E-3</v>
      </c>
      <c r="D50" s="61">
        <v>129116.57</v>
      </c>
      <c r="E50" s="60">
        <f t="shared" si="1"/>
        <v>6.0589078064681133E-3</v>
      </c>
      <c r="F50" s="61">
        <v>412151.22000000003</v>
      </c>
      <c r="G50" s="60">
        <f t="shared" si="2"/>
        <v>1.2268563898505429E-2</v>
      </c>
      <c r="H50" s="61">
        <v>1758071.24</v>
      </c>
      <c r="I50" s="61"/>
    </row>
    <row r="51" spans="1:9" ht="11.1" customHeight="1" x14ac:dyDescent="0.15">
      <c r="A51" s="71">
        <v>46</v>
      </c>
      <c r="B51" s="59" t="s">
        <v>67</v>
      </c>
      <c r="C51" s="60">
        <f t="shared" si="0"/>
        <v>8.548570568126258E-3</v>
      </c>
      <c r="D51" s="61">
        <v>154787.03</v>
      </c>
      <c r="E51" s="60">
        <f t="shared" si="1"/>
        <v>7.6802077863432792E-3</v>
      </c>
      <c r="F51" s="61">
        <v>522438.55000000005</v>
      </c>
      <c r="G51" s="60">
        <f t="shared" si="2"/>
        <v>9.0553323704181711E-3</v>
      </c>
      <c r="H51" s="61">
        <v>1297618.8199999998</v>
      </c>
      <c r="I51" s="61"/>
    </row>
    <row r="52" spans="1:9" ht="11.1" customHeight="1" x14ac:dyDescent="0.15">
      <c r="A52" s="71">
        <v>47</v>
      </c>
      <c r="B52" s="59" t="s">
        <v>68</v>
      </c>
      <c r="C52" s="60">
        <f t="shared" si="0"/>
        <v>9.2131754509206763E-3</v>
      </c>
      <c r="D52" s="61">
        <v>166820.87999999998</v>
      </c>
      <c r="E52" s="60">
        <f t="shared" si="1"/>
        <v>8.4343420715745111E-3</v>
      </c>
      <c r="F52" s="61">
        <v>573737.78999999992</v>
      </c>
      <c r="G52" s="60">
        <f t="shared" si="2"/>
        <v>8.8319354107717456E-3</v>
      </c>
      <c r="H52" s="61">
        <v>1265606.29</v>
      </c>
      <c r="I52" s="61"/>
    </row>
    <row r="53" spans="1:9" ht="11.1" customHeight="1" x14ac:dyDescent="0.15">
      <c r="A53" s="71">
        <v>48</v>
      </c>
      <c r="B53" s="59" t="s">
        <v>69</v>
      </c>
      <c r="C53" s="60">
        <f t="shared" si="0"/>
        <v>1.0067597145792521E-2</v>
      </c>
      <c r="D53" s="61">
        <v>182291.7</v>
      </c>
      <c r="E53" s="60">
        <f t="shared" si="1"/>
        <v>9.1418225372769564E-3</v>
      </c>
      <c r="F53" s="61">
        <v>621863.45000000007</v>
      </c>
      <c r="G53" s="60">
        <f t="shared" si="2"/>
        <v>8.8300688921055647E-3</v>
      </c>
      <c r="H53" s="61">
        <v>1265338.8199999998</v>
      </c>
      <c r="I53" s="61"/>
    </row>
    <row r="54" spans="1:9" ht="11.1" customHeight="1" x14ac:dyDescent="0.15">
      <c r="A54" s="71">
        <v>49</v>
      </c>
      <c r="B54" s="59" t="s">
        <v>70</v>
      </c>
      <c r="C54" s="60">
        <f t="shared" si="0"/>
        <v>8.1988831960517986E-3</v>
      </c>
      <c r="D54" s="61">
        <v>148455.32</v>
      </c>
      <c r="E54" s="60">
        <f t="shared" si="1"/>
        <v>7.0057358116054139E-3</v>
      </c>
      <c r="F54" s="61">
        <v>476558.26000000013</v>
      </c>
      <c r="G54" s="60">
        <f t="shared" si="2"/>
        <v>1.0768036695329062E-2</v>
      </c>
      <c r="H54" s="61">
        <v>1543047.4</v>
      </c>
      <c r="I54" s="61"/>
    </row>
    <row r="55" spans="1:9" ht="11.1" customHeight="1" x14ac:dyDescent="0.15">
      <c r="A55" s="71">
        <v>50</v>
      </c>
      <c r="B55" s="59" t="s">
        <v>71</v>
      </c>
      <c r="C55" s="60">
        <f t="shared" si="0"/>
        <v>8.9429533689784329E-3</v>
      </c>
      <c r="D55" s="61">
        <v>161928.03</v>
      </c>
      <c r="E55" s="60">
        <f t="shared" si="1"/>
        <v>8.0670097266611635E-3</v>
      </c>
      <c r="F55" s="61">
        <v>548750.37</v>
      </c>
      <c r="G55" s="60">
        <f t="shared" si="2"/>
        <v>8.9154765489717971E-3</v>
      </c>
      <c r="H55" s="61">
        <v>1277577.6400000001</v>
      </c>
      <c r="I55" s="61"/>
    </row>
    <row r="56" spans="1:9" ht="11.1" customHeight="1" x14ac:dyDescent="0.15">
      <c r="A56" s="71">
        <v>51</v>
      </c>
      <c r="B56" s="59" t="s">
        <v>72</v>
      </c>
      <c r="C56" s="60">
        <f t="shared" si="0"/>
        <v>7.7539618491652001E-3</v>
      </c>
      <c r="D56" s="61">
        <v>140399.23000000001</v>
      </c>
      <c r="E56" s="60">
        <f t="shared" si="1"/>
        <v>6.3447218786260706E-3</v>
      </c>
      <c r="F56" s="61">
        <v>431593.44</v>
      </c>
      <c r="G56" s="60">
        <f t="shared" si="2"/>
        <v>1.6140227314697681E-2</v>
      </c>
      <c r="H56" s="61">
        <v>2312876.2000000002</v>
      </c>
      <c r="I56" s="61"/>
    </row>
    <row r="57" spans="1:9" ht="11.1" customHeight="1" x14ac:dyDescent="0.15">
      <c r="A57" s="71">
        <v>52</v>
      </c>
      <c r="B57" s="59" t="s">
        <v>73</v>
      </c>
      <c r="C57" s="60">
        <f t="shared" si="0"/>
        <v>1.4067438999449169E-2</v>
      </c>
      <c r="D57" s="61">
        <v>254715.93000000002</v>
      </c>
      <c r="E57" s="60">
        <f t="shared" si="1"/>
        <v>1.3980207222248357E-2</v>
      </c>
      <c r="F57" s="61">
        <v>950989.79</v>
      </c>
      <c r="G57" s="60">
        <f t="shared" si="2"/>
        <v>1.1567704876419461E-2</v>
      </c>
      <c r="H57" s="61">
        <v>1657638.9400000002</v>
      </c>
      <c r="I57" s="61"/>
    </row>
    <row r="58" spans="1:9" ht="11.1" customHeight="1" x14ac:dyDescent="0.15">
      <c r="A58" s="71">
        <v>53</v>
      </c>
      <c r="B58" s="59" t="s">
        <v>74</v>
      </c>
      <c r="C58" s="60">
        <f t="shared" si="0"/>
        <v>1.8391959351953851E-2</v>
      </c>
      <c r="D58" s="61">
        <v>333019.04000000004</v>
      </c>
      <c r="E58" s="60">
        <f t="shared" si="1"/>
        <v>1.8363438809226473E-2</v>
      </c>
      <c r="F58" s="61">
        <v>1249154.7900000003</v>
      </c>
      <c r="G58" s="60">
        <f t="shared" si="2"/>
        <v>1.460821270157308E-2</v>
      </c>
      <c r="H58" s="61">
        <v>2093340.2500000002</v>
      </c>
      <c r="I58" s="61"/>
    </row>
    <row r="59" spans="1:9" ht="11.1" customHeight="1" x14ac:dyDescent="0.15">
      <c r="A59" s="71">
        <v>54</v>
      </c>
      <c r="B59" s="59" t="s">
        <v>75</v>
      </c>
      <c r="C59" s="60">
        <f t="shared" si="0"/>
        <v>1.1912053874725197E-2</v>
      </c>
      <c r="D59" s="61">
        <v>215688.86000000004</v>
      </c>
      <c r="E59" s="60">
        <f t="shared" si="1"/>
        <v>1.1296605307982916E-2</v>
      </c>
      <c r="F59" s="61">
        <v>768440.41999999993</v>
      </c>
      <c r="G59" s="60">
        <f t="shared" si="2"/>
        <v>9.6607311784576485E-3</v>
      </c>
      <c r="H59" s="61">
        <v>1384371.7799999998</v>
      </c>
      <c r="I59" s="61"/>
    </row>
    <row r="60" spans="1:9" ht="11.1" customHeight="1" x14ac:dyDescent="0.15">
      <c r="A60" s="71">
        <v>55</v>
      </c>
      <c r="B60" s="59" t="s">
        <v>76</v>
      </c>
      <c r="C60" s="60">
        <f t="shared" si="0"/>
        <v>8.421575550751164E-3</v>
      </c>
      <c r="D60" s="61">
        <v>152487.56</v>
      </c>
      <c r="E60" s="60">
        <f t="shared" si="1"/>
        <v>7.2651753737095481E-3</v>
      </c>
      <c r="F60" s="61">
        <v>494206.37999999995</v>
      </c>
      <c r="G60" s="60">
        <f t="shared" si="2"/>
        <v>1.0178848344052641E-2</v>
      </c>
      <c r="H60" s="61">
        <v>1458617.38</v>
      </c>
      <c r="I60" s="61"/>
    </row>
    <row r="61" spans="1:9" ht="11.1" customHeight="1" x14ac:dyDescent="0.15">
      <c r="A61" s="71">
        <v>56</v>
      </c>
      <c r="B61" s="59" t="s">
        <v>77</v>
      </c>
      <c r="C61" s="60">
        <f t="shared" si="0"/>
        <v>1.855492875230319E-2</v>
      </c>
      <c r="D61" s="61">
        <v>335969.89</v>
      </c>
      <c r="E61" s="60">
        <f t="shared" si="1"/>
        <v>1.8676707451219562E-2</v>
      </c>
      <c r="F61" s="61">
        <v>1270464.58</v>
      </c>
      <c r="G61" s="60">
        <f t="shared" si="2"/>
        <v>1.3916352634438264E-2</v>
      </c>
      <c r="H61" s="61">
        <v>1994197.4900000002</v>
      </c>
      <c r="I61" s="61"/>
    </row>
    <row r="62" spans="1:9" ht="11.1" customHeight="1" x14ac:dyDescent="0.15">
      <c r="A62" s="71">
        <v>57</v>
      </c>
      <c r="B62" s="59" t="s">
        <v>78</v>
      </c>
      <c r="C62" s="60">
        <f t="shared" si="0"/>
        <v>1.0155207454195245E-2</v>
      </c>
      <c r="D62" s="61">
        <v>183878.04</v>
      </c>
      <c r="E62" s="60">
        <f t="shared" si="1"/>
        <v>9.4557597667051137E-3</v>
      </c>
      <c r="F62" s="61">
        <v>643218.72000000009</v>
      </c>
      <c r="G62" s="60">
        <f t="shared" si="2"/>
        <v>8.946180072720562E-3</v>
      </c>
      <c r="H62" s="61">
        <v>1281977.4199999997</v>
      </c>
      <c r="I62" s="61"/>
    </row>
    <row r="63" spans="1:9" ht="11.1" customHeight="1" x14ac:dyDescent="0.15">
      <c r="A63" s="71">
        <v>58</v>
      </c>
      <c r="B63" s="59" t="s">
        <v>79</v>
      </c>
      <c r="C63" s="60">
        <f t="shared" si="0"/>
        <v>1.2768342826633422E-2</v>
      </c>
      <c r="D63" s="61">
        <v>231193.49</v>
      </c>
      <c r="E63" s="60">
        <f t="shared" si="1"/>
        <v>1.2327761770002407E-2</v>
      </c>
      <c r="F63" s="61">
        <v>838583.82000000007</v>
      </c>
      <c r="G63" s="60">
        <f t="shared" si="2"/>
        <v>9.9007995894575072E-3</v>
      </c>
      <c r="H63" s="61">
        <v>1418773.3099999998</v>
      </c>
      <c r="I63" s="61"/>
    </row>
    <row r="64" spans="1:9" ht="11.1" customHeight="1" x14ac:dyDescent="0.15">
      <c r="A64" s="71">
        <v>59</v>
      </c>
      <c r="B64" s="59" t="s">
        <v>81</v>
      </c>
      <c r="C64" s="60">
        <f t="shared" si="0"/>
        <v>4.6831663610294776E-2</v>
      </c>
      <c r="D64" s="61">
        <v>847970.32000000007</v>
      </c>
      <c r="E64" s="60">
        <f t="shared" si="1"/>
        <v>5.1664515572348385E-2</v>
      </c>
      <c r="F64" s="61">
        <v>3514427.6500000004</v>
      </c>
      <c r="G64" s="60">
        <f t="shared" si="2"/>
        <v>4.7990724166924639E-2</v>
      </c>
      <c r="H64" s="61">
        <v>6877016.1400000006</v>
      </c>
      <c r="I64" s="61"/>
    </row>
    <row r="65" spans="1:10" s="62" customFormat="1" ht="14.25" customHeight="1" thickBot="1" x14ac:dyDescent="0.2">
      <c r="A65" s="68"/>
      <c r="B65" s="68" t="s">
        <v>19</v>
      </c>
      <c r="C65" s="69">
        <f t="shared" ref="C65:H65" si="3">SUM(C6:C64)</f>
        <v>1.0000000000000002</v>
      </c>
      <c r="D65" s="70">
        <f t="shared" si="3"/>
        <v>18106773.379999999</v>
      </c>
      <c r="E65" s="69">
        <f t="shared" si="3"/>
        <v>1</v>
      </c>
      <c r="F65" s="70">
        <f t="shared" si="3"/>
        <v>68024012.439999998</v>
      </c>
      <c r="G65" s="69">
        <f t="shared" si="3"/>
        <v>1.0000000000000004</v>
      </c>
      <c r="H65" s="70">
        <f t="shared" si="3"/>
        <v>143298861.58999997</v>
      </c>
      <c r="J65" s="63"/>
    </row>
    <row r="66" spans="1:10" ht="9.75" thickTop="1" x14ac:dyDescent="0.15">
      <c r="B66" s="56" t="s">
        <v>192</v>
      </c>
      <c r="C66" s="72"/>
      <c r="D66" s="61">
        <f>+D65</f>
        <v>18106773.379999999</v>
      </c>
      <c r="E66" s="61"/>
      <c r="F66" s="61">
        <f>+F65</f>
        <v>68024012.439999998</v>
      </c>
      <c r="G66" s="72"/>
      <c r="H66" s="61">
        <f>+H65</f>
        <v>143298861.58999997</v>
      </c>
    </row>
    <row r="67" spans="1:10" x14ac:dyDescent="0.15">
      <c r="B67" s="56" t="s">
        <v>80</v>
      </c>
      <c r="D67" s="73">
        <v>10816295.800000001</v>
      </c>
      <c r="E67" s="61"/>
      <c r="F67" s="61">
        <v>73336866.000000015</v>
      </c>
      <c r="H67" s="66"/>
    </row>
    <row r="68" spans="1:10" x14ac:dyDescent="0.15">
      <c r="B68" s="56" t="s">
        <v>195</v>
      </c>
      <c r="D68" s="61">
        <f>+D66-D67</f>
        <v>7290477.5799999982</v>
      </c>
      <c r="E68" s="61"/>
      <c r="F68" s="81">
        <f>+F66-F67</f>
        <v>-5312853.5600000173</v>
      </c>
      <c r="H68" s="66"/>
    </row>
  </sheetData>
  <mergeCells count="7">
    <mergeCell ref="A1:H1"/>
    <mergeCell ref="A2:H2"/>
    <mergeCell ref="A3:B3"/>
    <mergeCell ref="A4:B5"/>
    <mergeCell ref="C4:D4"/>
    <mergeCell ref="E4:F4"/>
    <mergeCell ref="G4:H4"/>
  </mergeCells>
  <printOptions horizontalCentered="1"/>
  <pageMargins left="0.15748031496062992" right="0.15748031496062992" top="0.15748031496062992" bottom="0.15748031496062992" header="0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2CAB-C9A4-4CAE-9520-5884E51210F3}">
  <dimension ref="A2:Q14"/>
  <sheetViews>
    <sheetView topLeftCell="C1" workbookViewId="0">
      <selection activeCell="L2" sqref="L2:Q14"/>
    </sheetView>
  </sheetViews>
  <sheetFormatPr baseColWidth="10" defaultRowHeight="12.75" x14ac:dyDescent="0.2"/>
  <cols>
    <col min="1" max="1" width="16.140625" style="85" customWidth="1"/>
    <col min="2" max="2" width="20.5703125" style="85" customWidth="1"/>
    <col min="3" max="3" width="24.7109375" style="85" customWidth="1"/>
    <col min="4" max="4" width="3.42578125" style="85" customWidth="1"/>
    <col min="5" max="5" width="16.28515625" style="85" customWidth="1"/>
    <col min="6" max="6" width="19.28515625" style="85" bestFit="1" customWidth="1"/>
    <col min="7" max="7" width="16.140625" style="85" customWidth="1"/>
    <col min="8" max="8" width="13.85546875" style="85" customWidth="1"/>
    <col min="9" max="10" width="16" style="85" customWidth="1"/>
    <col min="11" max="11" width="3.5703125" style="85" customWidth="1"/>
    <col min="12" max="12" width="11.42578125" style="85"/>
    <col min="13" max="17" width="12.7109375" style="85" customWidth="1"/>
    <col min="18" max="16384" width="11.42578125" style="85"/>
  </cols>
  <sheetData>
    <row r="2" spans="1:17" ht="57.75" customHeight="1" thickBot="1" x14ac:dyDescent="0.25">
      <c r="A2" s="84" t="s">
        <v>0</v>
      </c>
      <c r="B2" s="84" t="s">
        <v>84</v>
      </c>
      <c r="C2" s="84" t="s">
        <v>85</v>
      </c>
      <c r="E2" s="90" t="s">
        <v>0</v>
      </c>
      <c r="F2" s="91" t="s">
        <v>225</v>
      </c>
      <c r="G2" s="91" t="s">
        <v>3</v>
      </c>
      <c r="H2" s="91" t="s">
        <v>86</v>
      </c>
      <c r="I2" s="91" t="s">
        <v>87</v>
      </c>
      <c r="J2" s="91" t="s">
        <v>188</v>
      </c>
      <c r="L2" s="90" t="s">
        <v>0</v>
      </c>
      <c r="M2" s="80" t="s">
        <v>82</v>
      </c>
      <c r="N2" s="91" t="s">
        <v>189</v>
      </c>
      <c r="O2" s="91" t="s">
        <v>83</v>
      </c>
      <c r="P2" s="91" t="s">
        <v>88</v>
      </c>
      <c r="Q2" s="91" t="s">
        <v>89</v>
      </c>
    </row>
    <row r="3" spans="1:17" ht="15.95" customHeight="1" thickTop="1" x14ac:dyDescent="0.2">
      <c r="A3" s="85" t="s">
        <v>7</v>
      </c>
      <c r="B3" s="86">
        <v>26</v>
      </c>
      <c r="C3" s="82">
        <v>40</v>
      </c>
      <c r="E3" s="85" t="s">
        <v>7</v>
      </c>
      <c r="F3" s="87">
        <v>40</v>
      </c>
      <c r="G3" s="87">
        <v>40</v>
      </c>
      <c r="H3" s="86">
        <v>30</v>
      </c>
      <c r="I3" s="87">
        <v>40</v>
      </c>
      <c r="J3" s="86">
        <v>30</v>
      </c>
      <c r="L3" s="85" t="s">
        <v>7</v>
      </c>
      <c r="M3" s="86">
        <v>30</v>
      </c>
      <c r="N3" s="82">
        <v>40</v>
      </c>
      <c r="O3" s="86">
        <v>45307</v>
      </c>
      <c r="P3" s="87">
        <v>40</v>
      </c>
      <c r="Q3" s="87">
        <v>40</v>
      </c>
    </row>
    <row r="4" spans="1:17" ht="15.95" customHeight="1" x14ac:dyDescent="0.2">
      <c r="A4" s="85" t="s">
        <v>8</v>
      </c>
      <c r="B4" s="86">
        <v>56</v>
      </c>
      <c r="C4" s="82">
        <v>66</v>
      </c>
      <c r="E4" s="85" t="s">
        <v>8</v>
      </c>
      <c r="F4" s="87">
        <v>66</v>
      </c>
      <c r="G4" s="87">
        <v>66</v>
      </c>
      <c r="H4" s="86">
        <v>58</v>
      </c>
      <c r="I4" s="88"/>
      <c r="J4" s="86">
        <v>58</v>
      </c>
      <c r="L4" s="85" t="s">
        <v>8</v>
      </c>
      <c r="M4" s="86">
        <v>58</v>
      </c>
      <c r="N4" s="82">
        <v>66</v>
      </c>
      <c r="O4" s="86">
        <v>45339</v>
      </c>
      <c r="P4" s="87">
        <v>66</v>
      </c>
      <c r="Q4" s="87">
        <v>66</v>
      </c>
    </row>
    <row r="5" spans="1:17" ht="15.95" customHeight="1" x14ac:dyDescent="0.2">
      <c r="A5" s="85" t="s">
        <v>9</v>
      </c>
      <c r="B5" s="86">
        <v>85</v>
      </c>
      <c r="C5" s="82">
        <v>45754</v>
      </c>
      <c r="E5" s="85" t="s">
        <v>9</v>
      </c>
      <c r="F5" s="87">
        <v>45754</v>
      </c>
      <c r="G5" s="87">
        <v>45754</v>
      </c>
      <c r="H5" s="86">
        <v>91</v>
      </c>
      <c r="I5" s="88"/>
      <c r="J5" s="86">
        <v>91</v>
      </c>
      <c r="L5" s="85" t="s">
        <v>9</v>
      </c>
      <c r="M5" s="86">
        <v>91</v>
      </c>
      <c r="N5" s="82">
        <v>45754</v>
      </c>
      <c r="O5" s="86">
        <v>45369</v>
      </c>
      <c r="P5" s="87">
        <v>45754</v>
      </c>
      <c r="Q5" s="87">
        <v>45754</v>
      </c>
    </row>
    <row r="6" spans="1:17" ht="15.95" customHeight="1" x14ac:dyDescent="0.2">
      <c r="A6" s="85" t="s">
        <v>10</v>
      </c>
      <c r="B6" s="86">
        <v>118</v>
      </c>
      <c r="C6" s="82">
        <v>45785</v>
      </c>
      <c r="E6" s="85" t="s">
        <v>10</v>
      </c>
      <c r="F6" s="87">
        <v>45785</v>
      </c>
      <c r="G6" s="87">
        <v>45785</v>
      </c>
      <c r="H6" s="86">
        <v>121</v>
      </c>
      <c r="I6" s="82">
        <v>45420</v>
      </c>
      <c r="J6" s="86">
        <v>121</v>
      </c>
      <c r="L6" s="85" t="s">
        <v>10</v>
      </c>
      <c r="M6" s="86">
        <v>121</v>
      </c>
      <c r="N6" s="82">
        <v>45785</v>
      </c>
      <c r="O6" s="86">
        <v>45399</v>
      </c>
      <c r="P6" s="87">
        <v>45785</v>
      </c>
      <c r="Q6" s="87">
        <v>45785</v>
      </c>
    </row>
    <row r="7" spans="1:17" ht="15.95" customHeight="1" x14ac:dyDescent="0.2">
      <c r="A7" s="85" t="s">
        <v>11</v>
      </c>
      <c r="B7" s="86">
        <v>146</v>
      </c>
      <c r="C7" s="82">
        <v>45813</v>
      </c>
      <c r="E7" s="85" t="s">
        <v>11</v>
      </c>
      <c r="F7" s="87">
        <v>45813</v>
      </c>
      <c r="G7" s="87">
        <v>45813</v>
      </c>
      <c r="H7" s="86">
        <v>150</v>
      </c>
      <c r="I7" s="88"/>
      <c r="J7" s="86">
        <v>150</v>
      </c>
      <c r="L7" s="85" t="s">
        <v>11</v>
      </c>
      <c r="M7" s="86">
        <v>150</v>
      </c>
      <c r="N7" s="82">
        <v>45813</v>
      </c>
      <c r="O7" s="86">
        <v>45427</v>
      </c>
      <c r="P7" s="87">
        <v>45813</v>
      </c>
      <c r="Q7" s="87">
        <v>45813</v>
      </c>
    </row>
    <row r="8" spans="1:17" ht="15.95" customHeight="1" x14ac:dyDescent="0.2">
      <c r="A8" s="85" t="s">
        <v>12</v>
      </c>
      <c r="B8" s="86">
        <v>177</v>
      </c>
      <c r="C8" s="82">
        <v>45845</v>
      </c>
      <c r="E8" s="85" t="s">
        <v>12</v>
      </c>
      <c r="F8" s="87">
        <v>45845</v>
      </c>
      <c r="G8" s="87">
        <v>45845</v>
      </c>
      <c r="H8" s="86">
        <v>182</v>
      </c>
      <c r="I8" s="89"/>
      <c r="J8" s="86">
        <v>182</v>
      </c>
      <c r="L8" s="85" t="s">
        <v>12</v>
      </c>
      <c r="M8" s="86">
        <v>182</v>
      </c>
      <c r="N8" s="82">
        <v>45845</v>
      </c>
      <c r="O8" s="86">
        <v>45460</v>
      </c>
      <c r="P8" s="87">
        <v>45845</v>
      </c>
      <c r="Q8" s="87">
        <v>45845</v>
      </c>
    </row>
    <row r="9" spans="1:17" ht="15.95" customHeight="1" x14ac:dyDescent="0.2">
      <c r="A9" s="85" t="s">
        <v>13</v>
      </c>
      <c r="B9" s="86">
        <v>209</v>
      </c>
      <c r="C9" s="82">
        <v>45876</v>
      </c>
      <c r="E9" s="85" t="s">
        <v>13</v>
      </c>
      <c r="F9" s="87">
        <v>45876</v>
      </c>
      <c r="G9" s="87">
        <v>45876</v>
      </c>
      <c r="H9" s="86">
        <v>213</v>
      </c>
      <c r="I9" s="82">
        <v>45511</v>
      </c>
      <c r="J9" s="86">
        <v>213</v>
      </c>
      <c r="L9" s="85" t="s">
        <v>13</v>
      </c>
      <c r="M9" s="86">
        <v>213</v>
      </c>
      <c r="N9" s="82">
        <v>45876</v>
      </c>
      <c r="O9" s="86">
        <v>45490</v>
      </c>
      <c r="P9" s="87">
        <v>45876</v>
      </c>
      <c r="Q9" s="87">
        <v>45876</v>
      </c>
    </row>
    <row r="10" spans="1:17" ht="15.95" customHeight="1" x14ac:dyDescent="0.2">
      <c r="A10" s="85" t="s">
        <v>14</v>
      </c>
      <c r="B10" s="86">
        <v>238</v>
      </c>
      <c r="C10" s="82">
        <v>45907</v>
      </c>
      <c r="E10" s="85" t="s">
        <v>14</v>
      </c>
      <c r="F10" s="87">
        <v>45907</v>
      </c>
      <c r="G10" s="87">
        <v>45907</v>
      </c>
      <c r="H10" s="86">
        <v>244</v>
      </c>
      <c r="I10" s="88"/>
      <c r="J10" s="86">
        <v>244</v>
      </c>
      <c r="L10" s="85" t="s">
        <v>14</v>
      </c>
      <c r="M10" s="86">
        <v>244</v>
      </c>
      <c r="N10" s="82">
        <v>45907</v>
      </c>
      <c r="O10" s="86">
        <v>45521</v>
      </c>
      <c r="P10" s="87">
        <v>45907</v>
      </c>
      <c r="Q10" s="87">
        <v>45907</v>
      </c>
    </row>
    <row r="11" spans="1:17" ht="15.95" customHeight="1" x14ac:dyDescent="0.2">
      <c r="A11" s="85" t="s">
        <v>15</v>
      </c>
      <c r="B11" s="86">
        <v>269</v>
      </c>
      <c r="C11" s="82">
        <v>45937</v>
      </c>
      <c r="E11" s="85" t="s">
        <v>15</v>
      </c>
      <c r="F11" s="87">
        <v>45937</v>
      </c>
      <c r="G11" s="87">
        <v>45937</v>
      </c>
      <c r="H11" s="86">
        <v>274</v>
      </c>
      <c r="I11" s="88"/>
      <c r="J11" s="86">
        <v>274</v>
      </c>
      <c r="L11" s="85" t="s">
        <v>15</v>
      </c>
      <c r="M11" s="86">
        <v>274</v>
      </c>
      <c r="N11" s="82">
        <v>45937</v>
      </c>
      <c r="O11" s="86">
        <v>45553</v>
      </c>
      <c r="P11" s="87">
        <v>45937</v>
      </c>
      <c r="Q11" s="87">
        <v>45937</v>
      </c>
    </row>
    <row r="12" spans="1:17" ht="15.95" customHeight="1" x14ac:dyDescent="0.2">
      <c r="A12" s="85" t="s">
        <v>16</v>
      </c>
      <c r="B12" s="86">
        <v>300</v>
      </c>
      <c r="C12" s="82">
        <v>45967</v>
      </c>
      <c r="E12" s="85" t="s">
        <v>16</v>
      </c>
      <c r="F12" s="87">
        <v>45967</v>
      </c>
      <c r="G12" s="87">
        <v>45967</v>
      </c>
      <c r="H12" s="86">
        <v>304</v>
      </c>
      <c r="I12" s="82">
        <v>45602</v>
      </c>
      <c r="J12" s="86">
        <v>304</v>
      </c>
      <c r="L12" s="85" t="s">
        <v>16</v>
      </c>
      <c r="M12" s="86">
        <v>304</v>
      </c>
      <c r="N12" s="82">
        <v>45967</v>
      </c>
      <c r="O12" s="86">
        <v>45581</v>
      </c>
      <c r="P12" s="87">
        <v>45967</v>
      </c>
      <c r="Q12" s="87">
        <v>45967</v>
      </c>
    </row>
    <row r="13" spans="1:17" ht="15.95" customHeight="1" x14ac:dyDescent="0.2">
      <c r="A13" s="85" t="s">
        <v>17</v>
      </c>
      <c r="B13" s="86">
        <v>330</v>
      </c>
      <c r="C13" s="82">
        <v>45998</v>
      </c>
      <c r="E13" s="85" t="s">
        <v>17</v>
      </c>
      <c r="F13" s="87">
        <v>45998</v>
      </c>
      <c r="G13" s="87">
        <v>45998</v>
      </c>
      <c r="H13" s="86">
        <v>335</v>
      </c>
      <c r="I13" s="88"/>
      <c r="J13" s="86">
        <v>335</v>
      </c>
      <c r="L13" s="85" t="s">
        <v>17</v>
      </c>
      <c r="M13" s="86">
        <v>335</v>
      </c>
      <c r="N13" s="82">
        <v>45998</v>
      </c>
      <c r="O13" s="86">
        <v>45614</v>
      </c>
      <c r="P13" s="87">
        <v>45998</v>
      </c>
      <c r="Q13" s="87">
        <v>45998</v>
      </c>
    </row>
    <row r="14" spans="1:17" ht="15.95" customHeight="1" x14ac:dyDescent="0.2">
      <c r="A14" s="85" t="s">
        <v>18</v>
      </c>
      <c r="B14" s="86">
        <v>363</v>
      </c>
      <c r="C14" s="83">
        <v>46395</v>
      </c>
      <c r="E14" s="85" t="s">
        <v>18</v>
      </c>
      <c r="F14" s="83">
        <v>46395</v>
      </c>
      <c r="G14" s="83">
        <v>46395</v>
      </c>
      <c r="H14" s="86">
        <v>366</v>
      </c>
      <c r="I14" s="88"/>
      <c r="J14" s="86">
        <v>366</v>
      </c>
      <c r="L14" s="85" t="s">
        <v>18</v>
      </c>
      <c r="M14" s="86">
        <v>366</v>
      </c>
      <c r="N14" s="83">
        <v>46395</v>
      </c>
      <c r="O14" s="86">
        <v>45643</v>
      </c>
      <c r="P14" s="83">
        <v>46395</v>
      </c>
      <c r="Q14" s="83">
        <v>46395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1078-9859-4670-A27B-A4C80D26888A}">
  <dimension ref="A1:K64"/>
  <sheetViews>
    <sheetView zoomScaleNormal="100" workbookViewId="0">
      <selection sqref="A1:G63"/>
    </sheetView>
  </sheetViews>
  <sheetFormatPr baseColWidth="10" defaultColWidth="11.42578125" defaultRowHeight="11.25" x14ac:dyDescent="0.2"/>
  <cols>
    <col min="1" max="1" width="2.85546875" style="3" customWidth="1"/>
    <col min="2" max="2" width="23.5703125" style="3" bestFit="1" customWidth="1"/>
    <col min="3" max="3" width="10" style="3" bestFit="1" customWidth="1"/>
    <col min="4" max="4" width="11.85546875" style="3" bestFit="1" customWidth="1"/>
    <col min="5" max="5" width="10.7109375" style="3" bestFit="1" customWidth="1"/>
    <col min="6" max="6" width="11.42578125" style="3" bestFit="1" customWidth="1"/>
    <col min="7" max="7" width="11.28515625" style="3" customWidth="1"/>
    <col min="8" max="8" width="1.85546875" style="3" customWidth="1"/>
    <col min="9" max="9" width="11.42578125" style="5"/>
    <col min="10" max="10" width="13.5703125" style="5" customWidth="1"/>
    <col min="11" max="16384" width="11.42578125" style="3"/>
  </cols>
  <sheetData>
    <row r="1" spans="1:11" ht="25.5" customHeight="1" x14ac:dyDescent="0.2">
      <c r="A1" s="174" t="s">
        <v>21</v>
      </c>
      <c r="B1" s="174"/>
      <c r="C1" s="108" t="s">
        <v>90</v>
      </c>
      <c r="D1" s="108" t="s">
        <v>91</v>
      </c>
      <c r="E1" s="108" t="s">
        <v>92</v>
      </c>
      <c r="F1" s="109" t="s">
        <v>93</v>
      </c>
      <c r="G1" s="108" t="s">
        <v>201</v>
      </c>
      <c r="H1" s="6"/>
    </row>
    <row r="2" spans="1:11" ht="12" customHeight="1" x14ac:dyDescent="0.2">
      <c r="A2" s="175"/>
      <c r="B2" s="175"/>
      <c r="C2" s="99" t="s">
        <v>94</v>
      </c>
      <c r="D2" s="98" t="s">
        <v>95</v>
      </c>
      <c r="E2" s="98" t="s">
        <v>96</v>
      </c>
      <c r="F2" s="99" t="s">
        <v>97</v>
      </c>
      <c r="G2" s="111" t="s">
        <v>98</v>
      </c>
      <c r="H2" s="6"/>
      <c r="I2" s="7"/>
      <c r="J2" s="7"/>
    </row>
    <row r="3" spans="1:11" ht="12" thickBot="1" x14ac:dyDescent="0.25">
      <c r="A3" s="176"/>
      <c r="B3" s="176"/>
      <c r="C3" s="112" t="s">
        <v>99</v>
      </c>
      <c r="D3" s="113" t="s">
        <v>100</v>
      </c>
      <c r="E3" s="113" t="s">
        <v>101</v>
      </c>
      <c r="F3" s="112" t="s">
        <v>102</v>
      </c>
      <c r="G3" s="114" t="s">
        <v>103</v>
      </c>
      <c r="H3" s="8"/>
      <c r="I3" s="7"/>
      <c r="J3" s="7"/>
    </row>
    <row r="4" spans="1:11" ht="12" thickTop="1" x14ac:dyDescent="0.2">
      <c r="A4" s="3">
        <v>1</v>
      </c>
      <c r="B4" s="13" t="s">
        <v>24</v>
      </c>
      <c r="C4" s="4">
        <f>+'Variable 1 art 22'!E6</f>
        <v>4.0337956704833543E-3</v>
      </c>
      <c r="D4" s="4">
        <f>+'Variable 2 art 22'!K8</f>
        <v>3.2318021190684935E-3</v>
      </c>
      <c r="E4" s="4">
        <f>+'Variable 3 art 22'!J9</f>
        <v>8.9101717606098483E-4</v>
      </c>
      <c r="F4" s="4">
        <f>+'Variable 4 art 22'!H8</f>
        <v>1.8432469192447829E-3</v>
      </c>
      <c r="G4" s="4">
        <f>SUM(C4:F4)</f>
        <v>9.9998618848576148E-3</v>
      </c>
      <c r="H4" s="9"/>
    </row>
    <row r="5" spans="1:11" x14ac:dyDescent="0.2">
      <c r="A5" s="3">
        <v>2</v>
      </c>
      <c r="B5" s="13" t="s">
        <v>25</v>
      </c>
      <c r="C5" s="4">
        <f>+'Variable 1 art 22'!E7</f>
        <v>1.655059518009535E-3</v>
      </c>
      <c r="D5" s="4">
        <f>+'Variable 2 art 22'!K9</f>
        <v>2.4839961960773232E-3</v>
      </c>
      <c r="E5" s="4">
        <f>+'Variable 3 art 22'!J10</f>
        <v>6.248341447229592E-4</v>
      </c>
      <c r="F5" s="4">
        <f>+'Variable 4 art 22'!H9</f>
        <v>2.7349371847924381E-3</v>
      </c>
      <c r="G5" s="4">
        <f t="shared" ref="G5:G61" si="0">SUM(C5:F5)</f>
        <v>7.4988270436022551E-3</v>
      </c>
      <c r="H5" s="9"/>
    </row>
    <row r="6" spans="1:11" x14ac:dyDescent="0.2">
      <c r="A6" s="3">
        <v>3</v>
      </c>
      <c r="B6" s="13" t="s">
        <v>26</v>
      </c>
      <c r="C6" s="4">
        <f>+'Variable 1 art 22'!E8</f>
        <v>1.028092783961761E-2</v>
      </c>
      <c r="D6" s="4">
        <f>+'Variable 2 art 22'!K10</f>
        <v>3.6928524975544429E-3</v>
      </c>
      <c r="E6" s="4">
        <f>+'Variable 3 art 22'!J11</f>
        <v>4.9311564811608186E-3</v>
      </c>
      <c r="F6" s="4">
        <f>+'Variable 4 art 22'!H10</f>
        <v>6.9014651898878119E-4</v>
      </c>
      <c r="G6" s="4">
        <f t="shared" si="0"/>
        <v>1.9595083337321653E-2</v>
      </c>
      <c r="H6" s="9"/>
    </row>
    <row r="7" spans="1:11" x14ac:dyDescent="0.2">
      <c r="A7" s="3">
        <v>4</v>
      </c>
      <c r="B7" s="13" t="s">
        <v>27</v>
      </c>
      <c r="C7" s="4">
        <f>+'Variable 1 art 22'!E9</f>
        <v>8.5314757171127344E-4</v>
      </c>
      <c r="D7" s="4">
        <f>+'Variable 2 art 22'!K11</f>
        <v>3.0140266707603313E-3</v>
      </c>
      <c r="E7" s="4">
        <f>+'Variable 3 art 22'!J12</f>
        <v>2.0363170528550265E-4</v>
      </c>
      <c r="F7" s="4">
        <f>+'Variable 4 art 22'!H11</f>
        <v>3.1627634238533073E-3</v>
      </c>
      <c r="G7" s="4">
        <f t="shared" si="0"/>
        <v>7.2335693716104148E-3</v>
      </c>
      <c r="H7" s="9"/>
    </row>
    <row r="8" spans="1:11" s="10" customFormat="1" x14ac:dyDescent="0.2">
      <c r="A8" s="3">
        <v>5</v>
      </c>
      <c r="B8" s="13" t="s">
        <v>28</v>
      </c>
      <c r="C8" s="4">
        <f>+'Variable 1 art 22'!E10</f>
        <v>6.9187227943612465E-3</v>
      </c>
      <c r="D8" s="4">
        <f>+'Variable 2 art 22'!K12</f>
        <v>3.3907229530805503E-3</v>
      </c>
      <c r="E8" s="4">
        <f>+'Variable 3 art 22'!J13</f>
        <v>2.5430583478451372E-3</v>
      </c>
      <c r="F8" s="4">
        <f>+'Variable 4 art 22'!H12</f>
        <v>1.0869032916351127E-3</v>
      </c>
      <c r="G8" s="4">
        <f t="shared" si="0"/>
        <v>1.3939407386922046E-2</v>
      </c>
      <c r="H8" s="9"/>
      <c r="I8" s="5"/>
      <c r="J8" s="5"/>
      <c r="K8" s="3"/>
    </row>
    <row r="9" spans="1:11" s="10" customFormat="1" x14ac:dyDescent="0.2">
      <c r="A9" s="3">
        <v>6</v>
      </c>
      <c r="B9" s="13" t="s">
        <v>29</v>
      </c>
      <c r="C9" s="4">
        <f>+'Variable 1 art 22'!E11</f>
        <v>3.8941201273449775E-3</v>
      </c>
      <c r="D9" s="4">
        <f>+'Variable 2 art 22'!K13</f>
        <v>4.4018955359747666E-3</v>
      </c>
      <c r="E9" s="4">
        <f>+'Variable 3 art 22'!J14</f>
        <v>6.1808685371742022E-4</v>
      </c>
      <c r="F9" s="4">
        <f>+'Variable 4 art 22'!H13</f>
        <v>1.6897319943486263E-3</v>
      </c>
      <c r="G9" s="4">
        <f t="shared" si="0"/>
        <v>1.0603834511385789E-2</v>
      </c>
      <c r="H9" s="9"/>
      <c r="I9" s="5"/>
      <c r="J9" s="5"/>
      <c r="K9" s="3"/>
    </row>
    <row r="10" spans="1:11" s="10" customFormat="1" x14ac:dyDescent="0.2">
      <c r="A10" s="3">
        <v>7</v>
      </c>
      <c r="B10" s="13" t="s">
        <v>30</v>
      </c>
      <c r="C10" s="4">
        <f>+'Variable 1 art 22'!E12</f>
        <v>2.0364566632001713E-3</v>
      </c>
      <c r="D10" s="4">
        <f>+'Variable 2 art 22'!K14</f>
        <v>3.1195506768811072E-3</v>
      </c>
      <c r="E10" s="4">
        <f>+'Variable 3 art 22'!J15</f>
        <v>4.5095558575653671E-4</v>
      </c>
      <c r="F10" s="4">
        <f>+'Variable 4 art 22'!H14</f>
        <v>2.4935033532206986E-3</v>
      </c>
      <c r="G10" s="4">
        <f t="shared" si="0"/>
        <v>8.100466279058513E-3</v>
      </c>
      <c r="H10" s="9"/>
      <c r="I10" s="5"/>
      <c r="J10" s="5"/>
      <c r="K10" s="3"/>
    </row>
    <row r="11" spans="1:11" s="10" customFormat="1" x14ac:dyDescent="0.2">
      <c r="A11" s="3">
        <v>8</v>
      </c>
      <c r="B11" s="13" t="s">
        <v>31</v>
      </c>
      <c r="C11" s="4">
        <f>+'Variable 1 art 22'!E13</f>
        <v>4.2179037684404843E-3</v>
      </c>
      <c r="D11" s="4">
        <f>+'Variable 2 art 22'!K15</f>
        <v>4.5143583705207569E-3</v>
      </c>
      <c r="E11" s="4">
        <f>+'Variable 3 art 22'!J16</f>
        <v>5.8764074710751437E-4</v>
      </c>
      <c r="F11" s="4">
        <f>+'Variable 4 art 22'!H15</f>
        <v>1.6517493818046453E-3</v>
      </c>
      <c r="G11" s="4">
        <f t="shared" si="0"/>
        <v>1.0971652267873402E-2</v>
      </c>
      <c r="H11" s="9"/>
      <c r="I11" s="5"/>
      <c r="J11" s="5"/>
      <c r="K11" s="3"/>
    </row>
    <row r="12" spans="1:11" s="10" customFormat="1" x14ac:dyDescent="0.2">
      <c r="A12" s="3">
        <v>9</v>
      </c>
      <c r="B12" s="13" t="s">
        <v>32</v>
      </c>
      <c r="C12" s="4">
        <f>+'Variable 1 art 22'!E14</f>
        <v>4.6930557302582504E-3</v>
      </c>
      <c r="D12" s="4">
        <f>+'Variable 2 art 22'!K16</f>
        <v>4.4387640813233903E-3</v>
      </c>
      <c r="E12" s="4">
        <f>+'Variable 3 art 22'!J17</f>
        <v>9.0253123050964461E-4</v>
      </c>
      <c r="F12" s="4">
        <f>+'Variable 4 art 22'!H16</f>
        <v>1.501011516068405E-3</v>
      </c>
      <c r="G12" s="4">
        <f t="shared" si="0"/>
        <v>1.1535362558159691E-2</v>
      </c>
      <c r="H12" s="9"/>
      <c r="I12" s="5"/>
      <c r="J12" s="5"/>
      <c r="K12" s="3"/>
    </row>
    <row r="13" spans="1:11" s="10" customFormat="1" x14ac:dyDescent="0.2">
      <c r="A13" s="3">
        <v>10</v>
      </c>
      <c r="B13" s="13" t="s">
        <v>33</v>
      </c>
      <c r="C13" s="4">
        <f>+'Variable 1 art 22'!E15</f>
        <v>1.0736095781564742E-3</v>
      </c>
      <c r="D13" s="4">
        <f>+'Variable 2 art 22'!K17</f>
        <v>2.487434358244995E-3</v>
      </c>
      <c r="E13" s="4">
        <f>+'Variable 3 art 22'!J18</f>
        <v>9.6104234098305668E-5</v>
      </c>
      <c r="F13" s="4">
        <f>+'Variable 4 art 22'!H17</f>
        <v>3.858474676105398E-3</v>
      </c>
      <c r="G13" s="4">
        <f t="shared" si="0"/>
        <v>7.5156228466051727E-3</v>
      </c>
      <c r="H13" s="9"/>
      <c r="I13" s="5"/>
      <c r="J13" s="5"/>
      <c r="K13" s="3"/>
    </row>
    <row r="14" spans="1:11" s="10" customFormat="1" x14ac:dyDescent="0.2">
      <c r="A14" s="3">
        <v>11</v>
      </c>
      <c r="B14" s="13" t="s">
        <v>34</v>
      </c>
      <c r="C14" s="4">
        <f>+'Variable 1 art 22'!E16</f>
        <v>6.4459093880602572E-3</v>
      </c>
      <c r="D14" s="4">
        <f>+'Variable 2 art 22'!K18</f>
        <v>4.1327088683174879E-3</v>
      </c>
      <c r="E14" s="4">
        <f>+'Variable 3 art 22'!J19</f>
        <v>1.9392422453369353E-3</v>
      </c>
      <c r="F14" s="4">
        <f>+'Variable 4 art 22'!H18</f>
        <v>1.153578945939167E-3</v>
      </c>
      <c r="G14" s="4">
        <f t="shared" si="0"/>
        <v>1.3671439447653849E-2</v>
      </c>
      <c r="H14" s="9"/>
      <c r="I14" s="5"/>
      <c r="J14" s="5"/>
      <c r="K14" s="3"/>
    </row>
    <row r="15" spans="1:11" s="10" customFormat="1" x14ac:dyDescent="0.2">
      <c r="A15" s="3">
        <v>12</v>
      </c>
      <c r="B15" s="13" t="s">
        <v>35</v>
      </c>
      <c r="C15" s="4">
        <f>+'Variable 1 art 22'!E17</f>
        <v>1.0227141062731752E-2</v>
      </c>
      <c r="D15" s="4">
        <f>+'Variable 2 art 22'!K19</f>
        <v>4.0995654257753415E-3</v>
      </c>
      <c r="E15" s="4">
        <f>+'Variable 3 art 22'!J20</f>
        <v>1.5658585084697973E-3</v>
      </c>
      <c r="F15" s="4">
        <f>+'Variable 4 art 22'!H19</f>
        <v>1.1014852328284292E-3</v>
      </c>
      <c r="G15" s="4">
        <f t="shared" si="0"/>
        <v>1.6994050229805321E-2</v>
      </c>
      <c r="H15" s="9"/>
      <c r="I15" s="5"/>
      <c r="J15" s="5"/>
      <c r="K15" s="3"/>
    </row>
    <row r="16" spans="1:11" s="10" customFormat="1" x14ac:dyDescent="0.2">
      <c r="A16" s="3">
        <v>13</v>
      </c>
      <c r="B16" s="13" t="s">
        <v>36</v>
      </c>
      <c r="C16" s="4">
        <f>+'Variable 1 art 22'!E18</f>
        <v>3.8133549236337612E-2</v>
      </c>
      <c r="D16" s="4">
        <f>+'Variable 2 art 22'!K20</f>
        <v>4.269246566692233E-3</v>
      </c>
      <c r="E16" s="4">
        <f>+'Variable 3 art 22'!J21</f>
        <v>6.2831854443349934E-3</v>
      </c>
      <c r="F16" s="4">
        <f>+'Variable 4 art 22'!H20</f>
        <v>3.9666446331710465E-4</v>
      </c>
      <c r="G16" s="4">
        <f t="shared" si="0"/>
        <v>4.9082645710681945E-2</v>
      </c>
      <c r="H16" s="9"/>
      <c r="I16" s="5"/>
      <c r="J16" s="5"/>
      <c r="K16" s="3"/>
    </row>
    <row r="17" spans="1:11" s="10" customFormat="1" x14ac:dyDescent="0.2">
      <c r="A17" s="3">
        <v>14</v>
      </c>
      <c r="B17" s="13" t="s">
        <v>37</v>
      </c>
      <c r="C17" s="4">
        <f>+'Variable 1 art 22'!E19</f>
        <v>3.3292526720654228E-3</v>
      </c>
      <c r="D17" s="4">
        <f>+'Variable 2 art 22'!K21</f>
        <v>2.8071757817184012E-3</v>
      </c>
      <c r="E17" s="4">
        <f>+'Variable 3 art 22'!J22</f>
        <v>1.2598432467196569E-3</v>
      </c>
      <c r="F17" s="4">
        <f>+'Variable 4 art 22'!H21</f>
        <v>1.8208591187057856E-3</v>
      </c>
      <c r="G17" s="4">
        <f t="shared" si="0"/>
        <v>9.2171308192092669E-3</v>
      </c>
      <c r="H17" s="9"/>
      <c r="I17" s="5"/>
      <c r="J17" s="5"/>
      <c r="K17" s="3"/>
    </row>
    <row r="18" spans="1:11" s="10" customFormat="1" x14ac:dyDescent="0.2">
      <c r="A18" s="3">
        <v>15</v>
      </c>
      <c r="B18" s="13" t="s">
        <v>38</v>
      </c>
      <c r="C18" s="4">
        <f>+'Variable 1 art 22'!E20</f>
        <v>4.6375681857238268E-3</v>
      </c>
      <c r="D18" s="4">
        <f>+'Variable 2 art 22'!K22</f>
        <v>3.5713275192624364E-3</v>
      </c>
      <c r="E18" s="4">
        <f>+'Variable 3 art 22'!J23</f>
        <v>9.1423211604218396E-4</v>
      </c>
      <c r="F18" s="4">
        <f>+'Variable 4 art 22'!H22</f>
        <v>1.6874114685525143E-3</v>
      </c>
      <c r="G18" s="4">
        <f t="shared" si="0"/>
        <v>1.0810539289580961E-2</v>
      </c>
      <c r="H18" s="9"/>
      <c r="I18" s="5"/>
      <c r="J18" s="5"/>
      <c r="K18" s="3"/>
    </row>
    <row r="19" spans="1:11" s="10" customFormat="1" x14ac:dyDescent="0.2">
      <c r="A19" s="3">
        <v>16</v>
      </c>
      <c r="B19" s="13" t="s">
        <v>104</v>
      </c>
      <c r="C19" s="4">
        <f>+'Variable 1 art 22'!E21</f>
        <v>8.6949620073310165E-3</v>
      </c>
      <c r="D19" s="4">
        <f>+'Variable 2 art 22'!K23</f>
        <v>3.5500206893241664E-3</v>
      </c>
      <c r="E19" s="4">
        <f>+'Variable 3 art 22'!J24</f>
        <v>2.0441978104335456E-3</v>
      </c>
      <c r="F19" s="4">
        <f>+'Variable 4 art 22'!H23</f>
        <v>1.1123145428832365E-3</v>
      </c>
      <c r="G19" s="4">
        <f t="shared" si="0"/>
        <v>1.5401495049971965E-2</v>
      </c>
      <c r="H19" s="9"/>
      <c r="I19" s="5"/>
      <c r="J19" s="5"/>
      <c r="K19" s="3"/>
    </row>
    <row r="20" spans="1:11" s="10" customFormat="1" x14ac:dyDescent="0.2">
      <c r="A20" s="3">
        <v>17</v>
      </c>
      <c r="B20" s="13" t="s">
        <v>39</v>
      </c>
      <c r="C20" s="4">
        <f>+'Variable 1 art 22'!E22</f>
        <v>5.340197820537124E-3</v>
      </c>
      <c r="D20" s="4">
        <f>+'Variable 2 art 22'!K24</f>
        <v>3.2510675835646708E-3</v>
      </c>
      <c r="E20" s="4">
        <f>+'Variable 3 art 22'!J25</f>
        <v>2.4345155534691554E-3</v>
      </c>
      <c r="F20" s="4">
        <f>+'Variable 4 art 22'!H24</f>
        <v>1.183835442522873E-3</v>
      </c>
      <c r="G20" s="4">
        <f t="shared" si="0"/>
        <v>1.2209616400093824E-2</v>
      </c>
      <c r="H20" s="9"/>
      <c r="I20" s="5"/>
      <c r="J20" s="5"/>
      <c r="K20" s="3"/>
    </row>
    <row r="21" spans="1:11" s="10" customFormat="1" x14ac:dyDescent="0.2">
      <c r="A21" s="3">
        <v>18</v>
      </c>
      <c r="B21" s="13" t="s">
        <v>40</v>
      </c>
      <c r="C21" s="4">
        <f>+'Variable 1 art 22'!E23</f>
        <v>3.2599463903864108E-3</v>
      </c>
      <c r="D21" s="4">
        <f>+'Variable 2 art 22'!K25</f>
        <v>2.8420610897475804E-3</v>
      </c>
      <c r="E21" s="4">
        <f>+'Variable 3 art 22'!J26</f>
        <v>1.2479964217203905E-3</v>
      </c>
      <c r="F21" s="4">
        <f>+'Variable 4 art 22'!H25</f>
        <v>1.8242347185831967E-3</v>
      </c>
      <c r="G21" s="4">
        <f t="shared" si="0"/>
        <v>9.1742386204375793E-3</v>
      </c>
      <c r="H21" s="9"/>
      <c r="I21" s="5"/>
      <c r="J21" s="5"/>
      <c r="K21" s="3"/>
    </row>
    <row r="22" spans="1:11" s="10" customFormat="1" x14ac:dyDescent="0.2">
      <c r="A22" s="3">
        <v>19</v>
      </c>
      <c r="B22" s="13" t="s">
        <v>41</v>
      </c>
      <c r="C22" s="4">
        <f>+'Variable 1 art 22'!E24</f>
        <v>1.1592857484529215E-3</v>
      </c>
      <c r="D22" s="4">
        <f>+'Variable 2 art 22'!K26</f>
        <v>3.2757924719235346E-3</v>
      </c>
      <c r="E22" s="4">
        <f>+'Variable 3 art 22'!J27</f>
        <v>3.7819881193880102E-4</v>
      </c>
      <c r="F22" s="4">
        <f>+'Variable 4 art 22'!H26</f>
        <v>2.6524501499360824E-3</v>
      </c>
      <c r="G22" s="4">
        <f t="shared" si="0"/>
        <v>7.4657271822513391E-3</v>
      </c>
      <c r="H22" s="9"/>
      <c r="I22" s="5"/>
      <c r="J22" s="5"/>
      <c r="K22" s="3"/>
    </row>
    <row r="23" spans="1:11" s="10" customFormat="1" x14ac:dyDescent="0.2">
      <c r="A23" s="3">
        <v>20</v>
      </c>
      <c r="B23" s="13" t="s">
        <v>42</v>
      </c>
      <c r="C23" s="4">
        <f>+'Variable 1 art 22'!E25</f>
        <v>2.1727094114458119E-2</v>
      </c>
      <c r="D23" s="4">
        <f>+'Variable 2 art 22'!K27</f>
        <v>3.8398101620467835E-3</v>
      </c>
      <c r="E23" s="4">
        <f>+'Variable 3 art 22'!J28</f>
        <v>2.2932602808392803E-3</v>
      </c>
      <c r="F23" s="4">
        <f>+'Variable 4 art 22'!H27</f>
        <v>7.4799882543260979E-4</v>
      </c>
      <c r="G23" s="4">
        <f t="shared" si="0"/>
        <v>2.8608163382776795E-2</v>
      </c>
      <c r="H23" s="9"/>
      <c r="I23" s="5"/>
      <c r="J23" s="5"/>
      <c r="K23" s="3"/>
    </row>
    <row r="24" spans="1:11" s="10" customFormat="1" x14ac:dyDescent="0.2">
      <c r="A24" s="3">
        <v>21</v>
      </c>
      <c r="B24" s="13" t="s">
        <v>43</v>
      </c>
      <c r="C24" s="4">
        <f>+'Variable 1 art 22'!E26</f>
        <v>1.2430272955491263E-2</v>
      </c>
      <c r="D24" s="4">
        <f>+'Variable 2 art 22'!K28</f>
        <v>2.9477563766346251E-3</v>
      </c>
      <c r="E24" s="4">
        <f>+'Variable 3 art 22'!J29</f>
        <v>2.6063227253932727E-3</v>
      </c>
      <c r="F24" s="4">
        <f>+'Variable 4 art 22'!H28</f>
        <v>9.5256269371953571E-4</v>
      </c>
      <c r="G24" s="4">
        <f t="shared" si="0"/>
        <v>1.8936914751238699E-2</v>
      </c>
      <c r="H24" s="9"/>
      <c r="I24" s="5"/>
      <c r="J24" s="5"/>
      <c r="K24" s="3"/>
    </row>
    <row r="25" spans="1:11" s="10" customFormat="1" x14ac:dyDescent="0.2">
      <c r="A25" s="3">
        <v>22</v>
      </c>
      <c r="B25" s="13" t="s">
        <v>44</v>
      </c>
      <c r="C25" s="4">
        <f>+'Variable 1 art 22'!E27</f>
        <v>4.0469766197597313E-3</v>
      </c>
      <c r="D25" s="4">
        <f>+'Variable 2 art 22'!K29</f>
        <v>3.1029665119304407E-3</v>
      </c>
      <c r="E25" s="4">
        <f>+'Variable 3 art 22'!J30</f>
        <v>8.4296567828300018E-4</v>
      </c>
      <c r="F25" s="4">
        <f>+'Variable 4 art 22'!H29</f>
        <v>1.909477953049563E-3</v>
      </c>
      <c r="G25" s="4">
        <f t="shared" si="0"/>
        <v>9.9023867630227344E-3</v>
      </c>
      <c r="H25" s="9"/>
      <c r="I25" s="5"/>
      <c r="J25" s="5"/>
      <c r="K25" s="3"/>
    </row>
    <row r="26" spans="1:11" s="10" customFormat="1" x14ac:dyDescent="0.2">
      <c r="A26" s="3">
        <v>23</v>
      </c>
      <c r="B26" s="13" t="s">
        <v>45</v>
      </c>
      <c r="C26" s="4">
        <f>+'Variable 1 art 22'!E28</f>
        <v>3.2529307238360816E-3</v>
      </c>
      <c r="D26" s="4">
        <f>+'Variable 2 art 22'!K30</f>
        <v>3.2284660646396202E-3</v>
      </c>
      <c r="E26" s="4">
        <f>+'Variable 3 art 22'!J31</f>
        <v>9.3467727727541993E-4</v>
      </c>
      <c r="F26" s="4">
        <f>+'Variable 4 art 22'!H30</f>
        <v>1.8958132788090675E-3</v>
      </c>
      <c r="G26" s="4">
        <f t="shared" si="0"/>
        <v>9.311887344560189E-3</v>
      </c>
      <c r="H26" s="9"/>
      <c r="I26" s="5"/>
      <c r="J26" s="5"/>
      <c r="K26" s="3"/>
    </row>
    <row r="27" spans="1:11" s="10" customFormat="1" x14ac:dyDescent="0.2">
      <c r="A27" s="3">
        <v>24</v>
      </c>
      <c r="B27" s="13" t="s">
        <v>46</v>
      </c>
      <c r="C27" s="4">
        <f>+'Variable 1 art 22'!E29</f>
        <v>2.0822285725421691E-2</v>
      </c>
      <c r="D27" s="4">
        <f>+'Variable 2 art 22'!K31</f>
        <v>4.2445512688729535E-3</v>
      </c>
      <c r="E27" s="4">
        <f>+'Variable 3 art 22'!J32</f>
        <v>4.3381660021284173E-3</v>
      </c>
      <c r="F27" s="4">
        <f>+'Variable 4 art 22'!H31</f>
        <v>5.9009038120710346E-4</v>
      </c>
      <c r="G27" s="4">
        <f t="shared" si="0"/>
        <v>2.9995093377630164E-2</v>
      </c>
      <c r="H27" s="9"/>
      <c r="I27" s="5"/>
      <c r="J27" s="5"/>
      <c r="K27" s="3"/>
    </row>
    <row r="28" spans="1:11" s="10" customFormat="1" x14ac:dyDescent="0.2">
      <c r="A28" s="3">
        <v>25</v>
      </c>
      <c r="B28" s="13" t="s">
        <v>47</v>
      </c>
      <c r="C28" s="4">
        <f>+'Variable 1 art 22'!E30</f>
        <v>6.6132224054878102E-3</v>
      </c>
      <c r="D28" s="4">
        <f>+'Variable 2 art 22'!K32</f>
        <v>3.5782013670740392E-3</v>
      </c>
      <c r="E28" s="4">
        <f>+'Variable 3 art 22'!J33</f>
        <v>9.2491613213789353E-4</v>
      </c>
      <c r="F28" s="4">
        <f>+'Variable 4 art 22'!H32</f>
        <v>1.5355723841549975E-3</v>
      </c>
      <c r="G28" s="4">
        <f t="shared" si="0"/>
        <v>1.265191228885474E-2</v>
      </c>
      <c r="H28" s="9"/>
      <c r="I28" s="5"/>
      <c r="J28" s="5"/>
      <c r="K28" s="3"/>
    </row>
    <row r="29" spans="1:11" s="10" customFormat="1" x14ac:dyDescent="0.2">
      <c r="A29" s="3">
        <v>26</v>
      </c>
      <c r="B29" s="13" t="s">
        <v>48</v>
      </c>
      <c r="C29" s="4">
        <f>+'Variable 1 art 22'!E31</f>
        <v>1.9945752598542654E-3</v>
      </c>
      <c r="D29" s="4">
        <f>+'Variable 2 art 22'!K33</f>
        <v>2.8122870274346974E-3</v>
      </c>
      <c r="E29" s="4">
        <f>+'Variable 3 art 22'!J34</f>
        <v>8.5131841699634088E-4</v>
      </c>
      <c r="F29" s="4">
        <f>+'Variable 4 art 22'!H33</f>
        <v>2.2626753674081009E-3</v>
      </c>
      <c r="G29" s="4">
        <f t="shared" si="0"/>
        <v>7.9208560716934051E-3</v>
      </c>
      <c r="H29" s="9"/>
      <c r="I29" s="5"/>
      <c r="J29" s="5"/>
      <c r="K29" s="3"/>
    </row>
    <row r="30" spans="1:11" s="10" customFormat="1" x14ac:dyDescent="0.2">
      <c r="A30" s="3">
        <v>27</v>
      </c>
      <c r="B30" s="13" t="s">
        <v>49</v>
      </c>
      <c r="C30" s="4">
        <f>+'Variable 1 art 22'!E32</f>
        <v>2.1716676912610657E-3</v>
      </c>
      <c r="D30" s="4">
        <f>+'Variable 2 art 22'!K34</f>
        <v>3.7090666973617231E-3</v>
      </c>
      <c r="E30" s="4">
        <f>+'Variable 3 art 22'!J35</f>
        <v>3.9927946606785076E-4</v>
      </c>
      <c r="F30" s="4">
        <f>+'Variable 4 art 22'!H34</f>
        <v>2.2403005803173707E-3</v>
      </c>
      <c r="G30" s="4">
        <f t="shared" si="0"/>
        <v>8.5203144350080098E-3</v>
      </c>
      <c r="H30" s="9"/>
      <c r="I30" s="5"/>
      <c r="J30" s="5"/>
      <c r="K30" s="3"/>
    </row>
    <row r="31" spans="1:11" s="10" customFormat="1" x14ac:dyDescent="0.2">
      <c r="A31" s="3">
        <v>28</v>
      </c>
      <c r="B31" s="13" t="s">
        <v>50</v>
      </c>
      <c r="C31" s="4">
        <f>+'Variable 1 art 22'!E33</f>
        <v>0.19386795310841862</v>
      </c>
      <c r="D31" s="4">
        <f>+'Variable 2 art 22'!K35</f>
        <v>3.8325279752541674E-3</v>
      </c>
      <c r="E31" s="4">
        <f>+'Variable 3 art 22'!J36</f>
        <v>1.0587650776140057E-2</v>
      </c>
      <c r="F31" s="4">
        <f>+'Variable 4 art 22'!H35</f>
        <v>1.3076093872203107E-4</v>
      </c>
      <c r="G31" s="4">
        <f t="shared" si="0"/>
        <v>0.20841889279853484</v>
      </c>
      <c r="H31" s="9"/>
      <c r="I31" s="5"/>
      <c r="J31" s="5"/>
      <c r="K31" s="3"/>
    </row>
    <row r="32" spans="1:11" s="10" customFormat="1" x14ac:dyDescent="0.2">
      <c r="A32" s="3">
        <v>29</v>
      </c>
      <c r="B32" s="13" t="s">
        <v>51</v>
      </c>
      <c r="C32" s="4">
        <f>+'Variable 1 art 22'!E34</f>
        <v>3.9262221167116361E-3</v>
      </c>
      <c r="D32" s="4">
        <f>+'Variable 2 art 22'!K36</f>
        <v>2.8257172008766258E-3</v>
      </c>
      <c r="E32" s="4">
        <f>+'Variable 3 art 22'!J37</f>
        <v>1.6073425732452051E-3</v>
      </c>
      <c r="F32" s="4">
        <f>+'Variable 4 art 22'!H36</f>
        <v>1.5947663138667569E-3</v>
      </c>
      <c r="G32" s="4">
        <f t="shared" si="0"/>
        <v>9.9540482047002221E-3</v>
      </c>
      <c r="H32" s="9"/>
      <c r="I32" s="5"/>
      <c r="J32" s="5"/>
      <c r="K32" s="3"/>
    </row>
    <row r="33" spans="1:11" s="10" customFormat="1" x14ac:dyDescent="0.2">
      <c r="A33" s="3">
        <v>30</v>
      </c>
      <c r="B33" s="13" t="s">
        <v>52</v>
      </c>
      <c r="C33" s="4">
        <f>+'Variable 1 art 22'!E35</f>
        <v>1.0159960740613446E-3</v>
      </c>
      <c r="D33" s="4">
        <f>+'Variable 2 art 22'!K37</f>
        <v>2.5037662075388318E-3</v>
      </c>
      <c r="E33" s="4">
        <f>+'Variable 3 art 22'!J38</f>
        <v>2.1283708979956593E-4</v>
      </c>
      <c r="F33" s="4">
        <f>+'Variable 4 art 22'!H37</f>
        <v>3.5862259946685565E-3</v>
      </c>
      <c r="G33" s="4">
        <f t="shared" si="0"/>
        <v>7.3188253660682982E-3</v>
      </c>
      <c r="H33" s="9"/>
      <c r="I33" s="5"/>
      <c r="J33" s="5"/>
      <c r="K33" s="3"/>
    </row>
    <row r="34" spans="1:11" s="10" customFormat="1" x14ac:dyDescent="0.2">
      <c r="A34" s="3">
        <v>31</v>
      </c>
      <c r="B34" s="13" t="s">
        <v>53</v>
      </c>
      <c r="C34" s="4">
        <f>+'Variable 1 art 22'!E36</f>
        <v>3.1772465634749519E-3</v>
      </c>
      <c r="D34" s="4">
        <f>+'Variable 2 art 22'!K38</f>
        <v>3.3977798585192172E-3</v>
      </c>
      <c r="E34" s="4">
        <f>+'Variable 3 art 22'!J39</f>
        <v>1.1227258068892815E-3</v>
      </c>
      <c r="F34" s="4">
        <f>+'Variable 4 art 22'!H38</f>
        <v>1.748674617594378E-3</v>
      </c>
      <c r="G34" s="4">
        <f t="shared" si="0"/>
        <v>9.4464268464778296E-3</v>
      </c>
      <c r="H34" s="9"/>
      <c r="I34" s="5"/>
      <c r="J34" s="5"/>
      <c r="K34" s="3"/>
    </row>
    <row r="35" spans="1:11" s="10" customFormat="1" x14ac:dyDescent="0.2">
      <c r="A35" s="3">
        <v>32</v>
      </c>
      <c r="B35" s="13" t="s">
        <v>54</v>
      </c>
      <c r="C35" s="4">
        <f>+'Variable 1 art 22'!E37</f>
        <v>2.5858046136865731E-3</v>
      </c>
      <c r="D35" s="4">
        <f>+'Variable 2 art 22'!K39</f>
        <v>2.8812658551264671E-3</v>
      </c>
      <c r="E35" s="4">
        <f>+'Variable 3 art 22'!J40</f>
        <v>1.1561311839233153E-3</v>
      </c>
      <c r="F35" s="4">
        <f>+'Variable 4 art 22'!H39</f>
        <v>1.9354697723836661E-3</v>
      </c>
      <c r="G35" s="4">
        <f t="shared" si="0"/>
        <v>8.5586714251200211E-3</v>
      </c>
      <c r="H35" s="9"/>
      <c r="I35" s="5"/>
      <c r="J35" s="5"/>
      <c r="K35" s="3"/>
    </row>
    <row r="36" spans="1:11" s="10" customFormat="1" x14ac:dyDescent="0.2">
      <c r="A36" s="3">
        <v>33</v>
      </c>
      <c r="B36" s="13" t="s">
        <v>55</v>
      </c>
      <c r="C36" s="4">
        <f>+'Variable 1 art 22'!E38</f>
        <v>8.4783267280950855E-3</v>
      </c>
      <c r="D36" s="4">
        <f>+'Variable 2 art 22'!K40</f>
        <v>4.0844271809929123E-3</v>
      </c>
      <c r="E36" s="4">
        <f>+'Variable 3 art 22'!J41</f>
        <v>1.8555870656936366E-3</v>
      </c>
      <c r="F36" s="4">
        <f>+'Variable 4 art 22'!H40</f>
        <v>1.1034160725472183E-3</v>
      </c>
      <c r="G36" s="4">
        <f t="shared" si="0"/>
        <v>1.5521757047328853E-2</v>
      </c>
      <c r="H36" s="9"/>
      <c r="I36" s="5"/>
      <c r="J36" s="5"/>
      <c r="K36" s="3"/>
    </row>
    <row r="37" spans="1:11" s="10" customFormat="1" x14ac:dyDescent="0.2">
      <c r="A37" s="3">
        <v>34</v>
      </c>
      <c r="B37" s="13" t="s">
        <v>56</v>
      </c>
      <c r="C37" s="4">
        <f>+'Variable 1 art 22'!E39</f>
        <v>2.2928473862213017E-3</v>
      </c>
      <c r="D37" s="4">
        <f>+'Variable 2 art 22'!K41</f>
        <v>2.404934815202044E-3</v>
      </c>
      <c r="E37" s="4">
        <f>+'Variable 3 art 22'!J42</f>
        <v>5.2222720171044522E-4</v>
      </c>
      <c r="F37" s="4">
        <f>+'Variable 4 art 22'!H41</f>
        <v>2.7814615529501586E-3</v>
      </c>
      <c r="G37" s="4">
        <f t="shared" si="0"/>
        <v>8.00147095608395E-3</v>
      </c>
      <c r="H37" s="9"/>
      <c r="I37" s="5"/>
      <c r="J37" s="5"/>
      <c r="K37" s="3"/>
    </row>
    <row r="38" spans="1:11" s="10" customFormat="1" x14ac:dyDescent="0.2">
      <c r="A38" s="3">
        <v>35</v>
      </c>
      <c r="B38" s="13" t="s">
        <v>57</v>
      </c>
      <c r="C38" s="4">
        <f>+'Variable 1 art 22'!E40</f>
        <v>7.0597164324272613E-2</v>
      </c>
      <c r="D38" s="4">
        <f>+'Variable 2 art 22'!K42</f>
        <v>4.0204362292413677E-3</v>
      </c>
      <c r="E38" s="4">
        <f>+'Variable 3 art 22'!J43</f>
        <v>4.2672994688288902E-3</v>
      </c>
      <c r="F38" s="4">
        <f>+'Variable 4 art 22'!H42</f>
        <v>3.2477147751181444E-4</v>
      </c>
      <c r="G38" s="4">
        <f t="shared" si="0"/>
        <v>7.9209671499854681E-2</v>
      </c>
      <c r="H38" s="9"/>
      <c r="I38" s="5"/>
      <c r="J38" s="5"/>
      <c r="K38" s="3"/>
    </row>
    <row r="39" spans="1:11" s="10" customFormat="1" x14ac:dyDescent="0.2">
      <c r="A39" s="3">
        <v>36</v>
      </c>
      <c r="B39" s="13" t="s">
        <v>58</v>
      </c>
      <c r="C39" s="4">
        <f>+'Variable 1 art 22'!E41</f>
        <v>6.2044003819640677E-3</v>
      </c>
      <c r="D39" s="4">
        <f>+'Variable 2 art 22'!K43</f>
        <v>2.9001317696239967E-3</v>
      </c>
      <c r="E39" s="4">
        <f>+'Variable 3 art 22'!J44</f>
        <v>2.0805350671437004E-3</v>
      </c>
      <c r="F39" s="4">
        <f>+'Variable 4 art 22'!H43</f>
        <v>1.2837917886226982E-3</v>
      </c>
      <c r="G39" s="4">
        <f t="shared" si="0"/>
        <v>1.2468859007354461E-2</v>
      </c>
      <c r="H39" s="9"/>
      <c r="I39" s="5"/>
      <c r="J39" s="5"/>
      <c r="K39" s="3"/>
    </row>
    <row r="40" spans="1:11" s="10" customFormat="1" x14ac:dyDescent="0.2">
      <c r="A40" s="3">
        <v>37</v>
      </c>
      <c r="B40" s="13" t="s">
        <v>59</v>
      </c>
      <c r="C40" s="4">
        <f>+'Variable 1 art 22'!E42</f>
        <v>2.0204481877080561E-2</v>
      </c>
      <c r="D40" s="4">
        <f>+'Variable 2 art 22'!K44</f>
        <v>4.6326249783875586E-3</v>
      </c>
      <c r="E40" s="4">
        <f>+'Variable 3 art 22'!J45</f>
        <v>7.5539726418531019E-3</v>
      </c>
      <c r="F40" s="4">
        <f>+'Variable 4 art 22'!H44</f>
        <v>4.4268138948648457E-4</v>
      </c>
      <c r="G40" s="4">
        <f t="shared" si="0"/>
        <v>3.2833760886807707E-2</v>
      </c>
      <c r="H40" s="9"/>
      <c r="I40" s="5"/>
      <c r="J40" s="5"/>
      <c r="K40" s="3"/>
    </row>
    <row r="41" spans="1:11" s="10" customFormat="1" x14ac:dyDescent="0.2">
      <c r="A41" s="3">
        <v>38</v>
      </c>
      <c r="B41" s="13" t="s">
        <v>60</v>
      </c>
      <c r="C41" s="4">
        <f>+'Variable 1 art 22'!E43</f>
        <v>3.0503267777008103E-3</v>
      </c>
      <c r="D41" s="4">
        <f>+'Variable 2 art 22'!K45</f>
        <v>2.6503340743172076E-3</v>
      </c>
      <c r="E41" s="4">
        <f>+'Variable 3 art 22'!J46</f>
        <v>1.2249373906410763E-3</v>
      </c>
      <c r="F41" s="4">
        <f>+'Variable 4 art 22'!H45</f>
        <v>1.9160038538476476E-3</v>
      </c>
      <c r="G41" s="4">
        <f t="shared" si="0"/>
        <v>8.8416020965067423E-3</v>
      </c>
      <c r="H41" s="9"/>
      <c r="I41" s="5"/>
      <c r="J41" s="5"/>
      <c r="K41" s="3"/>
    </row>
    <row r="42" spans="1:11" s="10" customFormat="1" x14ac:dyDescent="0.2">
      <c r="A42" s="3">
        <v>39</v>
      </c>
      <c r="B42" s="13" t="s">
        <v>105</v>
      </c>
      <c r="C42" s="4">
        <f>+'Variable 1 art 22'!E44</f>
        <v>2.8919427904282213E-3</v>
      </c>
      <c r="D42" s="4">
        <f>+'Variable 2 art 22'!K46</f>
        <v>3.9394559653498388E-3</v>
      </c>
      <c r="E42" s="4">
        <f>+'Variable 3 art 22'!J47</f>
        <v>1.0704236650626738E-3</v>
      </c>
      <c r="F42" s="4">
        <f>+'Variable 4 art 22'!H46</f>
        <v>1.6637837715278521E-3</v>
      </c>
      <c r="G42" s="4">
        <f t="shared" si="0"/>
        <v>9.5656061923685871E-3</v>
      </c>
      <c r="H42" s="9"/>
      <c r="I42" s="5"/>
      <c r="J42" s="5"/>
      <c r="K42" s="3"/>
    </row>
    <row r="43" spans="1:11" s="10" customFormat="1" x14ac:dyDescent="0.2">
      <c r="A43" s="3">
        <v>40</v>
      </c>
      <c r="B43" s="13" t="s">
        <v>61</v>
      </c>
      <c r="C43" s="4">
        <f>+'Variable 1 art 22'!E45</f>
        <v>7.8592473040175314E-3</v>
      </c>
      <c r="D43" s="4">
        <f>+'Variable 2 art 22'!K47</f>
        <v>3.9643875600509368E-3</v>
      </c>
      <c r="E43" s="4">
        <f>+'Variable 3 art 22'!J48</f>
        <v>2.5451213326164032E-3</v>
      </c>
      <c r="F43" s="4">
        <f>+'Variable 4 art 22'!H47</f>
        <v>1.0039219601067283E-3</v>
      </c>
      <c r="G43" s="4">
        <f t="shared" si="0"/>
        <v>1.5372678156791601E-2</v>
      </c>
      <c r="H43" s="9"/>
      <c r="I43" s="5"/>
      <c r="J43" s="5"/>
      <c r="K43" s="3"/>
    </row>
    <row r="44" spans="1:11" s="10" customFormat="1" x14ac:dyDescent="0.2">
      <c r="A44" s="3">
        <v>41</v>
      </c>
      <c r="B44" s="13" t="s">
        <v>62</v>
      </c>
      <c r="C44" s="4">
        <f>+'Variable 1 art 22'!E46</f>
        <v>4.3156979082329553E-3</v>
      </c>
      <c r="D44" s="4">
        <f>+'Variable 2 art 22'!K48</f>
        <v>3.1902968454456636E-3</v>
      </c>
      <c r="E44" s="4">
        <f>+'Variable 3 art 22'!J49</f>
        <v>1.6570244099424595E-3</v>
      </c>
      <c r="F44" s="4">
        <f>+'Variable 4 art 22'!H48</f>
        <v>1.4755503165048214E-3</v>
      </c>
      <c r="G44" s="4">
        <f t="shared" si="0"/>
        <v>1.06385694801259E-2</v>
      </c>
      <c r="H44" s="9"/>
      <c r="I44" s="5"/>
      <c r="J44" s="5"/>
      <c r="K44" s="3"/>
    </row>
    <row r="45" spans="1:11" s="10" customFormat="1" x14ac:dyDescent="0.2">
      <c r="A45" s="3">
        <v>42</v>
      </c>
      <c r="B45" s="13" t="s">
        <v>63</v>
      </c>
      <c r="C45" s="4">
        <f>+'Variable 1 art 22'!E47</f>
        <v>3.8709471681332834E-3</v>
      </c>
      <c r="D45" s="4">
        <f>+'Variable 2 art 22'!K49</f>
        <v>3.1517586552354052E-3</v>
      </c>
      <c r="E45" s="4">
        <f>+'Variable 3 art 22'!J50</f>
        <v>1.5441952942995424E-3</v>
      </c>
      <c r="F45" s="4">
        <f>+'Variable 4 art 22'!H49</f>
        <v>1.5563668151541894E-3</v>
      </c>
      <c r="G45" s="4">
        <f t="shared" si="0"/>
        <v>1.012326793282242E-2</v>
      </c>
      <c r="H45" s="9"/>
      <c r="I45" s="5"/>
      <c r="J45" s="5"/>
      <c r="K45" s="3"/>
    </row>
    <row r="46" spans="1:11" s="10" customFormat="1" x14ac:dyDescent="0.2">
      <c r="A46" s="3">
        <v>43</v>
      </c>
      <c r="B46" s="13" t="s">
        <v>64</v>
      </c>
      <c r="C46" s="4">
        <f>+'Variable 1 art 22'!E48</f>
        <v>2.8589904172372804E-3</v>
      </c>
      <c r="D46" s="4">
        <f>+'Variable 2 art 22'!K50</f>
        <v>3.2578894885144437E-3</v>
      </c>
      <c r="E46" s="4">
        <f>+'Variable 3 art 22'!J51</f>
        <v>9.3734952609988867E-4</v>
      </c>
      <c r="F46" s="4">
        <f>+'Variable 4 art 22'!H50</f>
        <v>1.9258896407443266E-3</v>
      </c>
      <c r="G46" s="4">
        <f t="shared" si="0"/>
        <v>8.9801190725959396E-3</v>
      </c>
      <c r="H46" s="9"/>
      <c r="I46" s="5"/>
      <c r="J46" s="5"/>
      <c r="K46" s="3"/>
    </row>
    <row r="47" spans="1:11" s="10" customFormat="1" x14ac:dyDescent="0.2">
      <c r="A47" s="3">
        <v>44</v>
      </c>
      <c r="B47" s="13" t="s">
        <v>65</v>
      </c>
      <c r="C47" s="4">
        <f>+'Variable 1 art 22'!E49</f>
        <v>1.6935393860583116E-3</v>
      </c>
      <c r="D47" s="4">
        <f>+'Variable 2 art 22'!K51</f>
        <v>4.0338989285634355E-3</v>
      </c>
      <c r="E47" s="4">
        <f>+'Variable 3 art 22'!J52</f>
        <v>4.095942060297242E-4</v>
      </c>
      <c r="F47" s="4">
        <f>+'Variable 4 art 22'!H51</f>
        <v>2.1633499633293652E-3</v>
      </c>
      <c r="G47" s="4">
        <f t="shared" si="0"/>
        <v>8.3003824839808366E-3</v>
      </c>
      <c r="H47" s="9"/>
      <c r="I47" s="5"/>
      <c r="J47" s="5"/>
      <c r="K47" s="3"/>
    </row>
    <row r="48" spans="1:11" s="10" customFormat="1" x14ac:dyDescent="0.2">
      <c r="A48" s="3">
        <v>45</v>
      </c>
      <c r="B48" s="13" t="s">
        <v>66</v>
      </c>
      <c r="C48" s="4">
        <f>+'Variable 1 art 22'!E50</f>
        <v>1.6065876400254404E-3</v>
      </c>
      <c r="D48" s="4">
        <f>+'Variable 2 art 22'!K52</f>
        <v>2.9388126779796263E-3</v>
      </c>
      <c r="E48" s="4">
        <f>+'Variable 3 art 22'!J53</f>
        <v>3.2178036646214077E-4</v>
      </c>
      <c r="F48" s="4">
        <f>+'Variable 4 art 22'!H52</f>
        <v>2.846149325534268E-3</v>
      </c>
      <c r="G48" s="4">
        <f t="shared" si="0"/>
        <v>7.7133300100014754E-3</v>
      </c>
      <c r="H48" s="9"/>
      <c r="I48" s="5"/>
      <c r="J48" s="5"/>
      <c r="K48" s="3"/>
    </row>
    <row r="49" spans="1:11" s="10" customFormat="1" x14ac:dyDescent="0.2">
      <c r="A49" s="3">
        <v>46</v>
      </c>
      <c r="B49" s="13" t="s">
        <v>67</v>
      </c>
      <c r="C49" s="4">
        <f>+'Variable 1 art 22'!E51</f>
        <v>3.0163114247295161E-3</v>
      </c>
      <c r="D49" s="4">
        <f>+'Variable 2 art 22'!K53</f>
        <v>3.2457275824794049E-3</v>
      </c>
      <c r="E49" s="4">
        <f>+'Variable 3 art 22'!J54</f>
        <v>6.3771429905838466E-4</v>
      </c>
      <c r="F49" s="4">
        <f>+'Variable 4 art 22'!H53</f>
        <v>2.1206854011840302E-3</v>
      </c>
      <c r="G49" s="4">
        <f t="shared" si="0"/>
        <v>9.0204387074513358E-3</v>
      </c>
      <c r="H49" s="9"/>
      <c r="I49" s="5"/>
      <c r="J49" s="5"/>
      <c r="K49" s="3"/>
    </row>
    <row r="50" spans="1:11" s="10" customFormat="1" x14ac:dyDescent="0.2">
      <c r="A50" s="3">
        <v>47</v>
      </c>
      <c r="B50" s="13" t="s">
        <v>68</v>
      </c>
      <c r="C50" s="4">
        <f>+'Variable 1 art 22'!E52</f>
        <v>3.6689810098662237E-3</v>
      </c>
      <c r="D50" s="4">
        <f>+'Variable 2 art 22'!K54</f>
        <v>3.2684685466280133E-3</v>
      </c>
      <c r="E50" s="4">
        <f>+'Variable 3 art 22'!J55</f>
        <v>7.2897267242282536E-4</v>
      </c>
      <c r="F50" s="4">
        <f>+'Variable 4 art 22'!H54</f>
        <v>1.9699719099085418E-3</v>
      </c>
      <c r="G50" s="4">
        <f t="shared" si="0"/>
        <v>9.6363941388256033E-3</v>
      </c>
      <c r="H50" s="9"/>
      <c r="I50" s="5"/>
      <c r="J50" s="5"/>
      <c r="K50" s="3"/>
    </row>
    <row r="51" spans="1:11" s="10" customFormat="1" x14ac:dyDescent="0.2">
      <c r="A51" s="3">
        <v>48</v>
      </c>
      <c r="B51" s="13" t="s">
        <v>69</v>
      </c>
      <c r="C51" s="4">
        <f>+'Variable 1 art 22'!E53</f>
        <v>3.8705219762211421E-3</v>
      </c>
      <c r="D51" s="4">
        <f>+'Variable 2 art 22'!K55</f>
        <v>4.1575823726451204E-3</v>
      </c>
      <c r="E51" s="4">
        <f>+'Variable 3 art 22'!J56</f>
        <v>9.4556509781909624E-4</v>
      </c>
      <c r="F51" s="4">
        <f>+'Variable 4 art 22'!H55</f>
        <v>1.5969950864102985E-3</v>
      </c>
      <c r="G51" s="4">
        <f t="shared" si="0"/>
        <v>1.0570664533095658E-2</v>
      </c>
      <c r="H51" s="9"/>
      <c r="I51" s="5"/>
      <c r="J51" s="5"/>
      <c r="K51" s="3"/>
    </row>
    <row r="52" spans="1:11" s="10" customFormat="1" x14ac:dyDescent="0.2">
      <c r="A52" s="3">
        <v>49</v>
      </c>
      <c r="B52" s="13" t="s">
        <v>70</v>
      </c>
      <c r="C52" s="4">
        <f>+'Variable 1 art 22'!E54</f>
        <v>1.9722526844668537E-3</v>
      </c>
      <c r="D52" s="4">
        <f>+'Variable 2 art 22'!K56</f>
        <v>4.3991591134215869E-3</v>
      </c>
      <c r="E52" s="4">
        <f>+'Variable 3 art 22'!J57</f>
        <v>6.0638752956801434E-4</v>
      </c>
      <c r="F52" s="4">
        <f>+'Variable 4 art 22'!H56</f>
        <v>1.869438224843056E-3</v>
      </c>
      <c r="G52" s="4">
        <f t="shared" si="0"/>
        <v>8.8472375522995108E-3</v>
      </c>
      <c r="H52" s="9"/>
      <c r="I52" s="5"/>
      <c r="J52" s="5"/>
      <c r="K52" s="3"/>
    </row>
    <row r="53" spans="1:11" s="10" customFormat="1" x14ac:dyDescent="0.2">
      <c r="A53" s="3">
        <v>50</v>
      </c>
      <c r="B53" s="13" t="s">
        <v>71</v>
      </c>
      <c r="C53" s="4">
        <f>+'Variable 1 art 22'!E55</f>
        <v>3.2863082889391638E-3</v>
      </c>
      <c r="D53" s="4">
        <f>+'Variable 2 art 22'!K57</f>
        <v>3.4655772470109703E-3</v>
      </c>
      <c r="E53" s="4">
        <f>+'Variable 3 art 22'!J58</f>
        <v>7.0270482602260141E-4</v>
      </c>
      <c r="F53" s="4">
        <f>+'Variable 4 art 22'!H57</f>
        <v>1.9643538156294358E-3</v>
      </c>
      <c r="G53" s="4">
        <f t="shared" si="0"/>
        <v>9.4189441776021711E-3</v>
      </c>
      <c r="H53" s="9"/>
      <c r="I53" s="5"/>
      <c r="J53" s="5"/>
      <c r="K53" s="3"/>
    </row>
    <row r="54" spans="1:11" s="10" customFormat="1" x14ac:dyDescent="0.2">
      <c r="A54" s="3">
        <v>51</v>
      </c>
      <c r="B54" s="13" t="s">
        <v>72</v>
      </c>
      <c r="C54" s="4">
        <f>+'Variable 1 art 22'!E56</f>
        <v>1.1263333752619801E-3</v>
      </c>
      <c r="D54" s="4">
        <f>+'Variable 2 art 22'!K58</f>
        <v>1.3663160840943016E-3</v>
      </c>
      <c r="E54" s="4">
        <f>+'Variable 3 art 22'!J59</f>
        <v>1.2139632678074019E-4</v>
      </c>
      <c r="F54" s="4">
        <f>+'Variable 4 art 22'!H58</f>
        <v>5.9056949442242643E-3</v>
      </c>
      <c r="G54" s="4">
        <f t="shared" si="0"/>
        <v>8.5197407303612867E-3</v>
      </c>
      <c r="H54" s="9"/>
      <c r="I54" s="5"/>
      <c r="J54" s="5"/>
      <c r="K54" s="3"/>
    </row>
    <row r="55" spans="1:11" s="10" customFormat="1" x14ac:dyDescent="0.2">
      <c r="A55" s="3">
        <v>52</v>
      </c>
      <c r="B55" s="13" t="s">
        <v>73</v>
      </c>
      <c r="C55" s="4">
        <f>+'Variable 1 art 22'!E57</f>
        <v>8.1613461575938389E-3</v>
      </c>
      <c r="D55" s="4">
        <f>+'Variable 2 art 22'!K59</f>
        <v>3.0444859146180519E-3</v>
      </c>
      <c r="E55" s="4">
        <f>+'Variable 3 art 22'!J60</f>
        <v>1.6023567262688121E-3</v>
      </c>
      <c r="F55" s="4">
        <f>+'Variable 4 art 22'!H59</f>
        <v>1.3066472244818337E-3</v>
      </c>
      <c r="G55" s="4">
        <f t="shared" si="0"/>
        <v>1.4114836022962537E-2</v>
      </c>
      <c r="H55" s="9"/>
      <c r="I55" s="5"/>
      <c r="J55" s="5"/>
      <c r="K55" s="3"/>
    </row>
    <row r="56" spans="1:11" x14ac:dyDescent="0.2">
      <c r="A56" s="3">
        <v>53</v>
      </c>
      <c r="B56" s="13" t="s">
        <v>74</v>
      </c>
      <c r="C56" s="4">
        <f>+'Variable 1 art 22'!E58</f>
        <v>1.1248877227607002E-2</v>
      </c>
      <c r="D56" s="4">
        <f>+'Variable 2 art 22'!K60</f>
        <v>4.270820219460251E-3</v>
      </c>
      <c r="E56" s="4">
        <f>+'Variable 3 art 22'!J61</f>
        <v>1.8954816482176378E-3</v>
      </c>
      <c r="F56" s="4">
        <f>+'Variable 4 art 22'!H60</f>
        <v>9.9227497076580305E-4</v>
      </c>
      <c r="G56" s="4">
        <f t="shared" si="0"/>
        <v>1.8407454066050693E-2</v>
      </c>
      <c r="H56" s="9"/>
    </row>
    <row r="57" spans="1:11" x14ac:dyDescent="0.2">
      <c r="A57" s="3">
        <v>54</v>
      </c>
      <c r="B57" s="13" t="s">
        <v>75</v>
      </c>
      <c r="C57" s="4">
        <f>+'Variable 1 art 22'!E59</f>
        <v>5.8221528529491485E-3</v>
      </c>
      <c r="D57" s="4">
        <f>+'Variable 2 art 22'!K61</f>
        <v>3.8709201733951172E-3</v>
      </c>
      <c r="E57" s="4">
        <f>+'Variable 3 art 22'!J62</f>
        <v>1.0850423568257057E-3</v>
      </c>
      <c r="F57" s="4">
        <f>+'Variable 4 art 22'!H61</f>
        <v>1.4683755003656038E-3</v>
      </c>
      <c r="G57" s="4">
        <f t="shared" si="0"/>
        <v>1.2246490883535575E-2</v>
      </c>
      <c r="H57" s="9"/>
    </row>
    <row r="58" spans="1:11" x14ac:dyDescent="0.2">
      <c r="A58" s="3">
        <v>55</v>
      </c>
      <c r="B58" s="13" t="s">
        <v>76</v>
      </c>
      <c r="C58" s="4">
        <f>+'Variable 1 art 22'!E60</f>
        <v>2.1905887313513482E-3</v>
      </c>
      <c r="D58" s="4">
        <f>+'Variable 2 art 22'!K62</f>
        <v>4.3628857039750514E-3</v>
      </c>
      <c r="E58" s="4">
        <f>+'Variable 3 art 22'!J63</f>
        <v>6.8063520304598689E-4</v>
      </c>
      <c r="F58" s="4">
        <f>+'Variable 4 art 22'!H62</f>
        <v>1.8158546565280468E-3</v>
      </c>
      <c r="G58" s="4">
        <f t="shared" si="0"/>
        <v>9.0499642949004346E-3</v>
      </c>
      <c r="H58" s="9"/>
    </row>
    <row r="59" spans="1:11" x14ac:dyDescent="0.2">
      <c r="A59" s="3">
        <v>56</v>
      </c>
      <c r="B59" s="13" t="s">
        <v>77</v>
      </c>
      <c r="C59" s="4">
        <f>+'Variable 1 art 22'!E61</f>
        <v>1.0574735450907164E-2</v>
      </c>
      <c r="D59" s="4">
        <f>+'Variable 2 art 22'!K63</f>
        <v>3.0341737997613277E-3</v>
      </c>
      <c r="E59" s="4">
        <f>+'Variable 3 art 22'!J64</f>
        <v>4.0840224229578984E-3</v>
      </c>
      <c r="F59" s="4">
        <f>+'Variable 4 art 22'!H63</f>
        <v>7.9582141316257907E-4</v>
      </c>
      <c r="G59" s="4">
        <f t="shared" si="0"/>
        <v>1.8488753086788969E-2</v>
      </c>
      <c r="H59" s="9"/>
    </row>
    <row r="60" spans="1:11" x14ac:dyDescent="0.2">
      <c r="A60" s="3">
        <v>57</v>
      </c>
      <c r="B60" s="13" t="s">
        <v>78</v>
      </c>
      <c r="C60" s="4">
        <f>+'Variable 1 art 22'!E62</f>
        <v>4.4557986432834738E-3</v>
      </c>
      <c r="D60" s="4">
        <f>+'Variable 2 art 22'!K64</f>
        <v>3.4613844616125881E-3</v>
      </c>
      <c r="E60" s="4">
        <f>+'Variable 3 art 22'!J65</f>
        <v>8.6016036123991277E-4</v>
      </c>
      <c r="F60" s="4">
        <f>+'Variable 4 art 22'!H64</f>
        <v>1.7579445112385047E-3</v>
      </c>
      <c r="G60" s="4">
        <f t="shared" si="0"/>
        <v>1.0535287977374481E-2</v>
      </c>
      <c r="H60" s="9"/>
    </row>
    <row r="61" spans="1:11" x14ac:dyDescent="0.2">
      <c r="A61" s="3">
        <v>58</v>
      </c>
      <c r="B61" s="13" t="s">
        <v>79</v>
      </c>
      <c r="C61" s="4">
        <f>+'Variable 1 art 22'!E63</f>
        <v>6.164432342222797E-3</v>
      </c>
      <c r="D61" s="4">
        <f>+'Variable 2 art 22'!K65</f>
        <v>3.4045775828715494E-3</v>
      </c>
      <c r="E61" s="4">
        <f>+'Variable 3 art 22'!J66</f>
        <v>2.2656328195395218E-3</v>
      </c>
      <c r="F61" s="4">
        <f>+'Variable 4 art 22'!H65</f>
        <v>1.1731129687261E-3</v>
      </c>
      <c r="G61" s="4">
        <f t="shared" si="0"/>
        <v>1.3007755713359968E-2</v>
      </c>
      <c r="H61" s="9"/>
    </row>
    <row r="62" spans="1:11" x14ac:dyDescent="0.2">
      <c r="A62" s="3">
        <v>59</v>
      </c>
      <c r="B62" s="13" t="s">
        <v>81</v>
      </c>
      <c r="C62" s="4">
        <f>+'Variable 1 art 22'!E64</f>
        <v>0</v>
      </c>
      <c r="D62" s="4">
        <f>+'Variable 2 art 22'!K66</f>
        <v>0</v>
      </c>
      <c r="E62" s="4">
        <f>+'Variable 3 art 22'!J67</f>
        <v>0</v>
      </c>
      <c r="F62" s="4" t="e">
        <f>+'Variable 4 art 22'!#REF!</f>
        <v>#REF!</v>
      </c>
      <c r="G62" s="4">
        <v>0</v>
      </c>
      <c r="H62" s="9"/>
    </row>
    <row r="63" spans="1:11" s="18" customFormat="1" ht="17.25" customHeight="1" thickBot="1" x14ac:dyDescent="0.3">
      <c r="A63" s="19"/>
      <c r="B63" s="19" t="s">
        <v>19</v>
      </c>
      <c r="C63" s="20">
        <f>SUM(C4:C61)</f>
        <v>0.6</v>
      </c>
      <c r="D63" s="20">
        <f>SUM(D4:D61)</f>
        <v>0.2</v>
      </c>
      <c r="E63" s="20">
        <f>SUM(E4:E61)</f>
        <v>9.9999999999999992E-2</v>
      </c>
      <c r="F63" s="20">
        <f>SUM(F4:F61)</f>
        <v>0.10000000000000003</v>
      </c>
      <c r="G63" s="20">
        <f>SUM(G4:G61)</f>
        <v>0.99999999999999978</v>
      </c>
      <c r="H63" s="17"/>
      <c r="I63" s="17"/>
      <c r="J63" s="17"/>
    </row>
    <row r="64" spans="1:11" ht="12" thickTop="1" x14ac:dyDescent="0.2"/>
  </sheetData>
  <mergeCells count="1">
    <mergeCell ref="A1:B3"/>
  </mergeCells>
  <printOptions horizontalCentered="1"/>
  <pageMargins left="0.19685039370078741" right="0.19685039370078741" top="0.19685039370078741" bottom="0.19685039370078741" header="0.31496062992125984" footer="0.31496062992125984"/>
  <pageSetup scale="95" orientation="portrait" r:id="rId1"/>
  <ignoredErrors>
    <ignoredError sqref="C3:G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AED-1D43-41FC-81AF-F968AD68FEEB}">
  <sheetPr>
    <pageSetUpPr fitToPage="1"/>
  </sheetPr>
  <dimension ref="A1:E66"/>
  <sheetViews>
    <sheetView workbookViewId="0"/>
  </sheetViews>
  <sheetFormatPr baseColWidth="10" defaultColWidth="11.42578125" defaultRowHeight="11.25" x14ac:dyDescent="0.2"/>
  <cols>
    <col min="1" max="1" width="3.28515625" style="3" customWidth="1"/>
    <col min="2" max="2" width="23.5703125" style="3" bestFit="1" customWidth="1"/>
    <col min="3" max="4" width="19.7109375" style="5" customWidth="1"/>
    <col min="5" max="5" width="19.7109375" style="3" customWidth="1"/>
    <col min="6" max="16384" width="11.42578125" style="3"/>
  </cols>
  <sheetData>
    <row r="1" spans="1:5" s="1" customFormat="1" ht="12.75" x14ac:dyDescent="0.2">
      <c r="A1" s="248" t="s">
        <v>237</v>
      </c>
      <c r="B1" s="248"/>
      <c r="C1" s="32"/>
      <c r="D1" s="32"/>
    </row>
    <row r="2" spans="1:5" s="1" customFormat="1" x14ac:dyDescent="0.2">
      <c r="B2" s="33"/>
      <c r="C2" s="33"/>
      <c r="D2" s="33"/>
    </row>
    <row r="3" spans="1:5" ht="12.75" customHeight="1" x14ac:dyDescent="0.2">
      <c r="A3" s="177" t="s">
        <v>21</v>
      </c>
      <c r="B3" s="177"/>
      <c r="C3" s="93" t="s">
        <v>107</v>
      </c>
      <c r="D3" s="93" t="s">
        <v>152</v>
      </c>
      <c r="E3" s="167">
        <v>0.6</v>
      </c>
    </row>
    <row r="4" spans="1:5" ht="15" customHeight="1" x14ac:dyDescent="0.2">
      <c r="A4" s="178"/>
      <c r="B4" s="178"/>
      <c r="C4" s="95"/>
      <c r="D4" s="95" t="s">
        <v>106</v>
      </c>
      <c r="E4" s="95" t="s">
        <v>226</v>
      </c>
    </row>
    <row r="5" spans="1:5" ht="15.75" customHeight="1" thickBot="1" x14ac:dyDescent="0.25">
      <c r="A5" s="179"/>
      <c r="B5" s="179"/>
      <c r="C5" s="96" t="s">
        <v>99</v>
      </c>
      <c r="D5" s="96" t="s">
        <v>100</v>
      </c>
      <c r="E5" s="96"/>
    </row>
    <row r="6" spans="1:5" ht="12" thickTop="1" x14ac:dyDescent="0.2">
      <c r="A6" s="3">
        <v>1</v>
      </c>
      <c r="B6" s="59" t="s">
        <v>24</v>
      </c>
      <c r="C6" s="34">
        <v>18974</v>
      </c>
      <c r="D6" s="30">
        <f t="shared" ref="D6:D64" si="0">+C6/$C$65</f>
        <v>6.7229927841389245E-3</v>
      </c>
      <c r="E6" s="4">
        <f>+D6*60%</f>
        <v>4.0337956704833543E-3</v>
      </c>
    </row>
    <row r="7" spans="1:5" x14ac:dyDescent="0.2">
      <c r="A7" s="3">
        <v>2</v>
      </c>
      <c r="B7" s="59" t="s">
        <v>25</v>
      </c>
      <c r="C7" s="34">
        <v>7785</v>
      </c>
      <c r="D7" s="30">
        <f t="shared" si="0"/>
        <v>2.7584325300158918E-3</v>
      </c>
      <c r="E7" s="4">
        <f t="shared" ref="E7:E64" si="1">+D7*60%</f>
        <v>1.655059518009535E-3</v>
      </c>
    </row>
    <row r="8" spans="1:5" x14ac:dyDescent="0.2">
      <c r="A8" s="3">
        <v>3</v>
      </c>
      <c r="B8" s="59" t="s">
        <v>26</v>
      </c>
      <c r="C8" s="34">
        <v>48359</v>
      </c>
      <c r="D8" s="30">
        <f t="shared" si="0"/>
        <v>1.7134879732696017E-2</v>
      </c>
      <c r="E8" s="4">
        <f t="shared" si="1"/>
        <v>1.028092783961761E-2</v>
      </c>
    </row>
    <row r="9" spans="1:5" x14ac:dyDescent="0.2">
      <c r="A9" s="3">
        <v>4</v>
      </c>
      <c r="B9" s="59" t="s">
        <v>27</v>
      </c>
      <c r="C9" s="34">
        <v>4013</v>
      </c>
      <c r="D9" s="30">
        <f t="shared" si="0"/>
        <v>1.4219126195187891E-3</v>
      </c>
      <c r="E9" s="4">
        <f t="shared" si="1"/>
        <v>8.5314757171127344E-4</v>
      </c>
    </row>
    <row r="10" spans="1:5" x14ac:dyDescent="0.2">
      <c r="A10" s="3">
        <v>5</v>
      </c>
      <c r="B10" s="59" t="s">
        <v>28</v>
      </c>
      <c r="C10" s="34">
        <v>32544</v>
      </c>
      <c r="D10" s="30">
        <f t="shared" si="0"/>
        <v>1.1531204657268744E-2</v>
      </c>
      <c r="E10" s="4">
        <f t="shared" si="1"/>
        <v>6.9187227943612465E-3</v>
      </c>
    </row>
    <row r="11" spans="1:5" x14ac:dyDescent="0.2">
      <c r="A11" s="3">
        <v>6</v>
      </c>
      <c r="B11" s="59" t="s">
        <v>29</v>
      </c>
      <c r="C11" s="34">
        <v>18317</v>
      </c>
      <c r="D11" s="30">
        <f t="shared" si="0"/>
        <v>6.4902002122416294E-3</v>
      </c>
      <c r="E11" s="4">
        <f t="shared" si="1"/>
        <v>3.8941201273449775E-3</v>
      </c>
    </row>
    <row r="12" spans="1:5" x14ac:dyDescent="0.2">
      <c r="A12" s="3">
        <v>7</v>
      </c>
      <c r="B12" s="59" t="s">
        <v>30</v>
      </c>
      <c r="C12" s="34">
        <v>9579</v>
      </c>
      <c r="D12" s="30">
        <f t="shared" si="0"/>
        <v>3.3940944386669524E-3</v>
      </c>
      <c r="E12" s="4">
        <f t="shared" si="1"/>
        <v>2.0364566632001713E-3</v>
      </c>
    </row>
    <row r="13" spans="1:5" x14ac:dyDescent="0.2">
      <c r="A13" s="3">
        <v>8</v>
      </c>
      <c r="B13" s="59" t="s">
        <v>31</v>
      </c>
      <c r="C13" s="34">
        <v>19840</v>
      </c>
      <c r="D13" s="30">
        <f t="shared" si="0"/>
        <v>7.0298396140674744E-3</v>
      </c>
      <c r="E13" s="4">
        <f t="shared" si="1"/>
        <v>4.2179037684404843E-3</v>
      </c>
    </row>
    <row r="14" spans="1:5" x14ac:dyDescent="0.2">
      <c r="A14" s="3">
        <v>9</v>
      </c>
      <c r="B14" s="59" t="s">
        <v>32</v>
      </c>
      <c r="C14" s="34">
        <v>22075</v>
      </c>
      <c r="D14" s="30">
        <f t="shared" si="0"/>
        <v>7.8217595504304176E-3</v>
      </c>
      <c r="E14" s="4">
        <f t="shared" si="1"/>
        <v>4.6930557302582504E-3</v>
      </c>
    </row>
    <row r="15" spans="1:5" x14ac:dyDescent="0.2">
      <c r="A15" s="3">
        <v>10</v>
      </c>
      <c r="B15" s="59" t="s">
        <v>33</v>
      </c>
      <c r="C15" s="34">
        <v>5050</v>
      </c>
      <c r="D15" s="30">
        <f t="shared" si="0"/>
        <v>1.789349296927457E-3</v>
      </c>
      <c r="E15" s="4">
        <f t="shared" si="1"/>
        <v>1.0736095781564742E-3</v>
      </c>
    </row>
    <row r="16" spans="1:5" x14ac:dyDescent="0.2">
      <c r="A16" s="3">
        <v>11</v>
      </c>
      <c r="B16" s="59" t="s">
        <v>34</v>
      </c>
      <c r="C16" s="34">
        <v>30320</v>
      </c>
      <c r="D16" s="30">
        <f t="shared" si="0"/>
        <v>1.0743182313433762E-2</v>
      </c>
      <c r="E16" s="4">
        <f t="shared" si="1"/>
        <v>6.4459093880602572E-3</v>
      </c>
    </row>
    <row r="17" spans="1:5" x14ac:dyDescent="0.2">
      <c r="A17" s="3">
        <v>12</v>
      </c>
      <c r="B17" s="59" t="s">
        <v>35</v>
      </c>
      <c r="C17" s="34">
        <v>48106</v>
      </c>
      <c r="D17" s="30">
        <f t="shared" si="0"/>
        <v>1.7045235104552921E-2</v>
      </c>
      <c r="E17" s="4">
        <f t="shared" si="1"/>
        <v>1.0227141062731752E-2</v>
      </c>
    </row>
    <row r="18" spans="1:5" x14ac:dyDescent="0.2">
      <c r="A18" s="3">
        <v>13</v>
      </c>
      <c r="B18" s="59" t="s">
        <v>36</v>
      </c>
      <c r="C18" s="34">
        <v>179371</v>
      </c>
      <c r="D18" s="30">
        <f t="shared" si="0"/>
        <v>6.3555915393896018E-2</v>
      </c>
      <c r="E18" s="4">
        <f t="shared" si="1"/>
        <v>3.8133549236337612E-2</v>
      </c>
    </row>
    <row r="19" spans="1:5" x14ac:dyDescent="0.2">
      <c r="A19" s="3">
        <v>14</v>
      </c>
      <c r="B19" s="59" t="s">
        <v>37</v>
      </c>
      <c r="C19" s="34">
        <v>15660</v>
      </c>
      <c r="D19" s="30">
        <f t="shared" si="0"/>
        <v>5.5487544534423717E-3</v>
      </c>
      <c r="E19" s="4">
        <f t="shared" si="1"/>
        <v>3.3292526720654228E-3</v>
      </c>
    </row>
    <row r="20" spans="1:5" x14ac:dyDescent="0.2">
      <c r="A20" s="3">
        <v>15</v>
      </c>
      <c r="B20" s="59" t="s">
        <v>38</v>
      </c>
      <c r="C20" s="34">
        <v>21814</v>
      </c>
      <c r="D20" s="30">
        <f t="shared" si="0"/>
        <v>7.7292803095397123E-3</v>
      </c>
      <c r="E20" s="4">
        <f t="shared" si="1"/>
        <v>4.6375681857238268E-3</v>
      </c>
    </row>
    <row r="21" spans="1:5" x14ac:dyDescent="0.2">
      <c r="A21" s="3">
        <v>16</v>
      </c>
      <c r="B21" s="59" t="s">
        <v>104</v>
      </c>
      <c r="C21" s="34">
        <v>40899</v>
      </c>
      <c r="D21" s="30">
        <f t="shared" si="0"/>
        <v>1.4491603345551695E-2</v>
      </c>
      <c r="E21" s="4">
        <f t="shared" si="1"/>
        <v>8.6949620073310165E-3</v>
      </c>
    </row>
    <row r="22" spans="1:5" x14ac:dyDescent="0.2">
      <c r="A22" s="3">
        <v>17</v>
      </c>
      <c r="B22" s="59" t="s">
        <v>39</v>
      </c>
      <c r="C22" s="34">
        <v>25119</v>
      </c>
      <c r="D22" s="30">
        <f t="shared" si="0"/>
        <v>8.9003297008952067E-3</v>
      </c>
      <c r="E22" s="4">
        <f t="shared" si="1"/>
        <v>5.340197820537124E-3</v>
      </c>
    </row>
    <row r="23" spans="1:5" x14ac:dyDescent="0.2">
      <c r="A23" s="3">
        <v>18</v>
      </c>
      <c r="B23" s="59" t="s">
        <v>40</v>
      </c>
      <c r="C23" s="34">
        <v>15334</v>
      </c>
      <c r="D23" s="30">
        <f t="shared" si="0"/>
        <v>5.4332439839773518E-3</v>
      </c>
      <c r="E23" s="4">
        <f t="shared" si="1"/>
        <v>3.2599463903864108E-3</v>
      </c>
    </row>
    <row r="24" spans="1:5" x14ac:dyDescent="0.2">
      <c r="A24" s="3">
        <v>19</v>
      </c>
      <c r="B24" s="59" t="s">
        <v>41</v>
      </c>
      <c r="C24" s="34">
        <v>5453</v>
      </c>
      <c r="D24" s="30">
        <f t="shared" si="0"/>
        <v>1.9321429140882025E-3</v>
      </c>
      <c r="E24" s="4">
        <f t="shared" si="1"/>
        <v>1.1592857484529215E-3</v>
      </c>
    </row>
    <row r="25" spans="1:5" x14ac:dyDescent="0.2">
      <c r="A25" s="3">
        <v>20</v>
      </c>
      <c r="B25" s="59" t="s">
        <v>42</v>
      </c>
      <c r="C25" s="34">
        <v>102199</v>
      </c>
      <c r="D25" s="30">
        <f t="shared" si="0"/>
        <v>3.6211823524096867E-2</v>
      </c>
      <c r="E25" s="4">
        <f t="shared" si="1"/>
        <v>2.1727094114458119E-2</v>
      </c>
    </row>
    <row r="26" spans="1:5" x14ac:dyDescent="0.2">
      <c r="A26" s="3">
        <v>21</v>
      </c>
      <c r="B26" s="59" t="s">
        <v>43</v>
      </c>
      <c r="C26" s="34">
        <v>58469</v>
      </c>
      <c r="D26" s="30">
        <f t="shared" si="0"/>
        <v>2.0717121592485441E-2</v>
      </c>
      <c r="E26" s="4">
        <f t="shared" si="1"/>
        <v>1.2430272955491263E-2</v>
      </c>
    </row>
    <row r="27" spans="1:5" x14ac:dyDescent="0.2">
      <c r="A27" s="3">
        <v>22</v>
      </c>
      <c r="B27" s="59" t="s">
        <v>44</v>
      </c>
      <c r="C27" s="34">
        <v>19036</v>
      </c>
      <c r="D27" s="30">
        <f t="shared" si="0"/>
        <v>6.7449610329328854E-3</v>
      </c>
      <c r="E27" s="4">
        <f t="shared" si="1"/>
        <v>4.0469766197597313E-3</v>
      </c>
    </row>
    <row r="28" spans="1:5" x14ac:dyDescent="0.2">
      <c r="A28" s="3">
        <v>23</v>
      </c>
      <c r="B28" s="59" t="s">
        <v>45</v>
      </c>
      <c r="C28" s="34">
        <v>15301</v>
      </c>
      <c r="D28" s="30">
        <f t="shared" si="0"/>
        <v>5.4215512063934693E-3</v>
      </c>
      <c r="E28" s="4">
        <f t="shared" si="1"/>
        <v>3.2529307238360816E-3</v>
      </c>
    </row>
    <row r="29" spans="1:5" x14ac:dyDescent="0.2">
      <c r="A29" s="3">
        <v>24</v>
      </c>
      <c r="B29" s="59" t="s">
        <v>46</v>
      </c>
      <c r="C29" s="34">
        <v>97943</v>
      </c>
      <c r="D29" s="30">
        <f t="shared" si="0"/>
        <v>3.4703809542369485E-2</v>
      </c>
      <c r="E29" s="4">
        <f t="shared" si="1"/>
        <v>2.0822285725421691E-2</v>
      </c>
    </row>
    <row r="30" spans="1:5" x14ac:dyDescent="0.2">
      <c r="A30" s="3">
        <v>25</v>
      </c>
      <c r="B30" s="59" t="s">
        <v>47</v>
      </c>
      <c r="C30" s="34">
        <v>31107</v>
      </c>
      <c r="D30" s="30">
        <f t="shared" si="0"/>
        <v>1.1022037342479684E-2</v>
      </c>
      <c r="E30" s="4">
        <f t="shared" si="1"/>
        <v>6.6132224054878102E-3</v>
      </c>
    </row>
    <row r="31" spans="1:5" x14ac:dyDescent="0.2">
      <c r="A31" s="3">
        <v>26</v>
      </c>
      <c r="B31" s="59" t="s">
        <v>48</v>
      </c>
      <c r="C31" s="34">
        <v>9382</v>
      </c>
      <c r="D31" s="30">
        <f t="shared" si="0"/>
        <v>3.3242920997571092E-3</v>
      </c>
      <c r="E31" s="4">
        <f t="shared" si="1"/>
        <v>1.9945752598542654E-3</v>
      </c>
    </row>
    <row r="32" spans="1:5" x14ac:dyDescent="0.2">
      <c r="A32" s="3">
        <v>27</v>
      </c>
      <c r="B32" s="59" t="s">
        <v>49</v>
      </c>
      <c r="C32" s="34">
        <v>10215</v>
      </c>
      <c r="D32" s="30">
        <f t="shared" si="0"/>
        <v>3.6194461521017766E-3</v>
      </c>
      <c r="E32" s="4">
        <f t="shared" si="1"/>
        <v>2.1716676912610657E-3</v>
      </c>
    </row>
    <row r="33" spans="1:5" x14ac:dyDescent="0.2">
      <c r="A33" s="3">
        <v>28</v>
      </c>
      <c r="B33" s="59" t="s">
        <v>50</v>
      </c>
      <c r="C33" s="34">
        <v>911908</v>
      </c>
      <c r="D33" s="30">
        <f t="shared" si="0"/>
        <v>0.32311325518069772</v>
      </c>
      <c r="E33" s="4">
        <f t="shared" si="1"/>
        <v>0.19386795310841862</v>
      </c>
    </row>
    <row r="34" spans="1:5" x14ac:dyDescent="0.2">
      <c r="A34" s="3">
        <v>29</v>
      </c>
      <c r="B34" s="59" t="s">
        <v>51</v>
      </c>
      <c r="C34" s="34">
        <v>18468</v>
      </c>
      <c r="D34" s="30">
        <f t="shared" si="0"/>
        <v>6.5437035278527273E-3</v>
      </c>
      <c r="E34" s="4">
        <f t="shared" si="1"/>
        <v>3.9262221167116361E-3</v>
      </c>
    </row>
    <row r="35" spans="1:5" x14ac:dyDescent="0.2">
      <c r="A35" s="3">
        <v>30</v>
      </c>
      <c r="B35" s="59" t="s">
        <v>52</v>
      </c>
      <c r="C35" s="34">
        <v>4779</v>
      </c>
      <c r="D35" s="30">
        <f t="shared" si="0"/>
        <v>1.693326790102241E-3</v>
      </c>
      <c r="E35" s="4">
        <f t="shared" si="1"/>
        <v>1.0159960740613446E-3</v>
      </c>
    </row>
    <row r="36" spans="1:5" x14ac:dyDescent="0.2">
      <c r="A36" s="3">
        <v>31</v>
      </c>
      <c r="B36" s="59" t="s">
        <v>53</v>
      </c>
      <c r="C36" s="34">
        <v>14945</v>
      </c>
      <c r="D36" s="30">
        <f t="shared" si="0"/>
        <v>5.2954109391249197E-3</v>
      </c>
      <c r="E36" s="4">
        <f t="shared" si="1"/>
        <v>3.1772465634749519E-3</v>
      </c>
    </row>
    <row r="37" spans="1:5" x14ac:dyDescent="0.2">
      <c r="A37" s="3">
        <v>32</v>
      </c>
      <c r="B37" s="59" t="s">
        <v>54</v>
      </c>
      <c r="C37" s="34">
        <v>12163</v>
      </c>
      <c r="D37" s="30">
        <f t="shared" si="0"/>
        <v>4.3096743561442889E-3</v>
      </c>
      <c r="E37" s="4">
        <f t="shared" si="1"/>
        <v>2.5858046136865731E-3</v>
      </c>
    </row>
    <row r="38" spans="1:5" x14ac:dyDescent="0.2">
      <c r="A38" s="3">
        <v>33</v>
      </c>
      <c r="B38" s="59" t="s">
        <v>55</v>
      </c>
      <c r="C38" s="34">
        <v>39880</v>
      </c>
      <c r="D38" s="30">
        <f t="shared" si="0"/>
        <v>1.4130544546825144E-2</v>
      </c>
      <c r="E38" s="4">
        <f t="shared" si="1"/>
        <v>8.4783267280950855E-3</v>
      </c>
    </row>
    <row r="39" spans="1:5" x14ac:dyDescent="0.2">
      <c r="A39" s="3">
        <v>34</v>
      </c>
      <c r="B39" s="59" t="s">
        <v>56</v>
      </c>
      <c r="C39" s="34">
        <v>10785</v>
      </c>
      <c r="D39" s="30">
        <f t="shared" si="0"/>
        <v>3.8214123103688363E-3</v>
      </c>
      <c r="E39" s="4">
        <f t="shared" si="1"/>
        <v>2.2928473862213017E-3</v>
      </c>
    </row>
    <row r="40" spans="1:5" x14ac:dyDescent="0.2">
      <c r="A40" s="3">
        <v>35</v>
      </c>
      <c r="B40" s="59" t="s">
        <v>57</v>
      </c>
      <c r="C40" s="34">
        <v>332072</v>
      </c>
      <c r="D40" s="30">
        <f t="shared" si="0"/>
        <v>0.11766194054045435</v>
      </c>
      <c r="E40" s="4">
        <f t="shared" si="1"/>
        <v>7.0597164324272613E-2</v>
      </c>
    </row>
    <row r="41" spans="1:5" x14ac:dyDescent="0.2">
      <c r="A41" s="3">
        <v>36</v>
      </c>
      <c r="B41" s="59" t="s">
        <v>58</v>
      </c>
      <c r="C41" s="34">
        <v>29184</v>
      </c>
      <c r="D41" s="30">
        <f t="shared" si="0"/>
        <v>1.0340667303273446E-2</v>
      </c>
      <c r="E41" s="4">
        <f t="shared" si="1"/>
        <v>6.2044003819640677E-3</v>
      </c>
    </row>
    <row r="42" spans="1:5" x14ac:dyDescent="0.2">
      <c r="A42" s="3">
        <v>37</v>
      </c>
      <c r="B42" s="59" t="s">
        <v>59</v>
      </c>
      <c r="C42" s="34">
        <v>95037</v>
      </c>
      <c r="D42" s="30">
        <f t="shared" si="0"/>
        <v>3.3674136461800938E-2</v>
      </c>
      <c r="E42" s="4">
        <f t="shared" si="1"/>
        <v>2.0204481877080561E-2</v>
      </c>
    </row>
    <row r="43" spans="1:5" x14ac:dyDescent="0.2">
      <c r="A43" s="3">
        <v>38</v>
      </c>
      <c r="B43" s="59" t="s">
        <v>60</v>
      </c>
      <c r="C43" s="34">
        <v>14348</v>
      </c>
      <c r="D43" s="30">
        <f t="shared" si="0"/>
        <v>5.083877962834684E-3</v>
      </c>
      <c r="E43" s="4">
        <f t="shared" si="1"/>
        <v>3.0503267777008103E-3</v>
      </c>
    </row>
    <row r="44" spans="1:5" x14ac:dyDescent="0.2">
      <c r="A44" s="3">
        <v>39</v>
      </c>
      <c r="B44" s="59" t="s">
        <v>105</v>
      </c>
      <c r="C44" s="34">
        <v>13603</v>
      </c>
      <c r="D44" s="30">
        <f t="shared" si="0"/>
        <v>4.8199046507137024E-3</v>
      </c>
      <c r="E44" s="4">
        <f t="shared" si="1"/>
        <v>2.8919427904282213E-3</v>
      </c>
    </row>
    <row r="45" spans="1:5" x14ac:dyDescent="0.2">
      <c r="A45" s="3">
        <v>40</v>
      </c>
      <c r="B45" s="59" t="s">
        <v>61</v>
      </c>
      <c r="C45" s="34">
        <v>36968</v>
      </c>
      <c r="D45" s="30">
        <f t="shared" si="0"/>
        <v>1.3098745506695887E-2</v>
      </c>
      <c r="E45" s="4">
        <f t="shared" si="1"/>
        <v>7.8592473040175314E-3</v>
      </c>
    </row>
    <row r="46" spans="1:5" x14ac:dyDescent="0.2">
      <c r="A46" s="3">
        <v>41</v>
      </c>
      <c r="B46" s="59" t="s">
        <v>62</v>
      </c>
      <c r="C46" s="34">
        <v>20300</v>
      </c>
      <c r="D46" s="30">
        <f t="shared" si="0"/>
        <v>7.1928298470549257E-3</v>
      </c>
      <c r="E46" s="4">
        <f t="shared" si="1"/>
        <v>4.3156979082329553E-3</v>
      </c>
    </row>
    <row r="47" spans="1:5" x14ac:dyDescent="0.2">
      <c r="A47" s="3">
        <v>42</v>
      </c>
      <c r="B47" s="59" t="s">
        <v>63</v>
      </c>
      <c r="C47" s="34">
        <v>18208</v>
      </c>
      <c r="D47" s="30">
        <f t="shared" si="0"/>
        <v>6.4515786135554724E-3</v>
      </c>
      <c r="E47" s="4">
        <f t="shared" si="1"/>
        <v>3.8709471681332834E-3</v>
      </c>
    </row>
    <row r="48" spans="1:5" x14ac:dyDescent="0.2">
      <c r="A48" s="3">
        <v>43</v>
      </c>
      <c r="B48" s="59" t="s">
        <v>64</v>
      </c>
      <c r="C48" s="34">
        <v>13448</v>
      </c>
      <c r="D48" s="30">
        <f t="shared" si="0"/>
        <v>4.7649840287288005E-3</v>
      </c>
      <c r="E48" s="4">
        <f t="shared" si="1"/>
        <v>2.8589904172372804E-3</v>
      </c>
    </row>
    <row r="49" spans="1:5" x14ac:dyDescent="0.2">
      <c r="A49" s="3">
        <v>44</v>
      </c>
      <c r="B49" s="59" t="s">
        <v>65</v>
      </c>
      <c r="C49" s="34">
        <v>7966</v>
      </c>
      <c r="D49" s="30">
        <f t="shared" si="0"/>
        <v>2.8225656434305193E-3</v>
      </c>
      <c r="E49" s="4">
        <f t="shared" si="1"/>
        <v>1.6935393860583116E-3</v>
      </c>
    </row>
    <row r="50" spans="1:5" x14ac:dyDescent="0.2">
      <c r="A50" s="3">
        <v>45</v>
      </c>
      <c r="B50" s="59" t="s">
        <v>66</v>
      </c>
      <c r="C50" s="34">
        <v>7557</v>
      </c>
      <c r="D50" s="30">
        <f t="shared" si="0"/>
        <v>2.6776460667090676E-3</v>
      </c>
      <c r="E50" s="4">
        <f t="shared" si="1"/>
        <v>1.6065876400254404E-3</v>
      </c>
    </row>
    <row r="51" spans="1:5" x14ac:dyDescent="0.2">
      <c r="A51" s="3">
        <v>46</v>
      </c>
      <c r="B51" s="59" t="s">
        <v>67</v>
      </c>
      <c r="C51" s="34">
        <v>14188</v>
      </c>
      <c r="D51" s="30">
        <f t="shared" si="0"/>
        <v>5.0271857078825269E-3</v>
      </c>
      <c r="E51" s="4">
        <f t="shared" si="1"/>
        <v>3.0163114247295161E-3</v>
      </c>
    </row>
    <row r="52" spans="1:5" x14ac:dyDescent="0.2">
      <c r="A52" s="3">
        <v>47</v>
      </c>
      <c r="B52" s="59" t="s">
        <v>68</v>
      </c>
      <c r="C52" s="34">
        <v>17258</v>
      </c>
      <c r="D52" s="30">
        <f t="shared" si="0"/>
        <v>6.1149683497770399E-3</v>
      </c>
      <c r="E52" s="4">
        <f t="shared" si="1"/>
        <v>3.6689810098662237E-3</v>
      </c>
    </row>
    <row r="53" spans="1:5" x14ac:dyDescent="0.2">
      <c r="A53" s="3">
        <v>48</v>
      </c>
      <c r="B53" s="59" t="s">
        <v>69</v>
      </c>
      <c r="C53" s="34">
        <v>18206</v>
      </c>
      <c r="D53" s="30">
        <f t="shared" si="0"/>
        <v>6.4508699603685708E-3</v>
      </c>
      <c r="E53" s="4">
        <f t="shared" si="1"/>
        <v>3.8705219762211421E-3</v>
      </c>
    </row>
    <row r="54" spans="1:5" x14ac:dyDescent="0.2">
      <c r="A54" s="3">
        <v>49</v>
      </c>
      <c r="B54" s="59" t="s">
        <v>70</v>
      </c>
      <c r="C54" s="34">
        <v>9277</v>
      </c>
      <c r="D54" s="30">
        <f t="shared" si="0"/>
        <v>3.2870878074447562E-3</v>
      </c>
      <c r="E54" s="4">
        <f t="shared" si="1"/>
        <v>1.9722526844668537E-3</v>
      </c>
    </row>
    <row r="55" spans="1:5" x14ac:dyDescent="0.2">
      <c r="A55" s="3">
        <v>50</v>
      </c>
      <c r="B55" s="59" t="s">
        <v>71</v>
      </c>
      <c r="C55" s="34">
        <v>15458</v>
      </c>
      <c r="D55" s="30">
        <f t="shared" si="0"/>
        <v>5.4771804815652728E-3</v>
      </c>
      <c r="E55" s="4">
        <f t="shared" si="1"/>
        <v>3.2863082889391638E-3</v>
      </c>
    </row>
    <row r="56" spans="1:5" x14ac:dyDescent="0.2">
      <c r="A56" s="3">
        <v>51</v>
      </c>
      <c r="B56" s="59" t="s">
        <v>72</v>
      </c>
      <c r="C56" s="34">
        <v>5298</v>
      </c>
      <c r="D56" s="30">
        <f t="shared" si="0"/>
        <v>1.8772222921033003E-3</v>
      </c>
      <c r="E56" s="4">
        <f t="shared" si="1"/>
        <v>1.1263333752619801E-3</v>
      </c>
    </row>
    <row r="57" spans="1:5" x14ac:dyDescent="0.2">
      <c r="A57" s="3">
        <v>52</v>
      </c>
      <c r="B57" s="59" t="s">
        <v>73</v>
      </c>
      <c r="C57" s="34">
        <v>38389</v>
      </c>
      <c r="D57" s="30">
        <f t="shared" si="0"/>
        <v>1.3602243595989731E-2</v>
      </c>
      <c r="E57" s="4">
        <f t="shared" si="1"/>
        <v>8.1613461575938389E-3</v>
      </c>
    </row>
    <row r="58" spans="1:5" x14ac:dyDescent="0.2">
      <c r="A58" s="3">
        <v>53</v>
      </c>
      <c r="B58" s="59" t="s">
        <v>74</v>
      </c>
      <c r="C58" s="34">
        <v>52912</v>
      </c>
      <c r="D58" s="30">
        <f t="shared" si="0"/>
        <v>1.8748128712678336E-2</v>
      </c>
      <c r="E58" s="4">
        <f t="shared" si="1"/>
        <v>1.1248877227607002E-2</v>
      </c>
    </row>
    <row r="59" spans="1:5" x14ac:dyDescent="0.2">
      <c r="A59" s="3">
        <v>54</v>
      </c>
      <c r="B59" s="59" t="s">
        <v>75</v>
      </c>
      <c r="C59" s="34">
        <v>27386</v>
      </c>
      <c r="D59" s="30">
        <f t="shared" si="0"/>
        <v>9.7035880882485812E-3</v>
      </c>
      <c r="E59" s="4">
        <f t="shared" si="1"/>
        <v>5.8221528529491485E-3</v>
      </c>
    </row>
    <row r="60" spans="1:5" x14ac:dyDescent="0.2">
      <c r="A60" s="3">
        <v>55</v>
      </c>
      <c r="B60" s="59" t="s">
        <v>76</v>
      </c>
      <c r="C60" s="34">
        <v>10304</v>
      </c>
      <c r="D60" s="30">
        <f t="shared" si="0"/>
        <v>3.650981218918914E-3</v>
      </c>
      <c r="E60" s="4">
        <f t="shared" si="1"/>
        <v>2.1905887313513482E-3</v>
      </c>
    </row>
    <row r="61" spans="1:5" x14ac:dyDescent="0.2">
      <c r="A61" s="3">
        <v>56</v>
      </c>
      <c r="B61" s="59" t="s">
        <v>77</v>
      </c>
      <c r="C61" s="34">
        <v>49741</v>
      </c>
      <c r="D61" s="30">
        <f t="shared" si="0"/>
        <v>1.7624559084845275E-2</v>
      </c>
      <c r="E61" s="4">
        <f t="shared" si="1"/>
        <v>1.0574735450907164E-2</v>
      </c>
    </row>
    <row r="62" spans="1:5" x14ac:dyDescent="0.2">
      <c r="A62" s="3">
        <v>57</v>
      </c>
      <c r="B62" s="59" t="s">
        <v>78</v>
      </c>
      <c r="C62" s="34">
        <v>20959</v>
      </c>
      <c r="D62" s="30">
        <f t="shared" si="0"/>
        <v>7.4263310721391232E-3</v>
      </c>
      <c r="E62" s="4">
        <f t="shared" si="1"/>
        <v>4.4557986432834738E-3</v>
      </c>
    </row>
    <row r="63" spans="1:5" x14ac:dyDescent="0.2">
      <c r="A63" s="3">
        <v>58</v>
      </c>
      <c r="B63" s="59" t="s">
        <v>79</v>
      </c>
      <c r="C63" s="34">
        <v>28996</v>
      </c>
      <c r="D63" s="30">
        <f t="shared" si="0"/>
        <v>1.0274053903704661E-2</v>
      </c>
      <c r="E63" s="4">
        <f t="shared" si="1"/>
        <v>6.164432342222797E-3</v>
      </c>
    </row>
    <row r="64" spans="1:5" x14ac:dyDescent="0.2">
      <c r="A64" s="3">
        <v>59</v>
      </c>
      <c r="B64" s="59" t="s">
        <v>81</v>
      </c>
      <c r="C64" s="34">
        <v>0</v>
      </c>
      <c r="D64" s="30">
        <f t="shared" si="0"/>
        <v>0</v>
      </c>
      <c r="E64" s="4">
        <f t="shared" si="1"/>
        <v>0</v>
      </c>
    </row>
    <row r="65" spans="1:5" s="16" customFormat="1" ht="20.25" customHeight="1" thickBot="1" x14ac:dyDescent="0.3">
      <c r="A65" s="19"/>
      <c r="B65" s="19" t="s">
        <v>19</v>
      </c>
      <c r="C65" s="35">
        <f>SUM(C6:C64)</f>
        <v>2822255</v>
      </c>
      <c r="D65" s="31">
        <f>SUM(D6:D64)</f>
        <v>1.0000000000000002</v>
      </c>
      <c r="E65" s="31">
        <f>SUM(E6:E64)</f>
        <v>0.6</v>
      </c>
    </row>
    <row r="66" spans="1:5" ht="12" thickTop="1" x14ac:dyDescent="0.2">
      <c r="E66" s="5"/>
    </row>
  </sheetData>
  <mergeCells count="1">
    <mergeCell ref="A3:B5"/>
  </mergeCells>
  <printOptions horizontalCentered="1"/>
  <pageMargins left="0.19685039370078741" right="0.19685039370078741" top="0.19685039370078741" bottom="0.19685039370078741" header="0.31496062992125984" footer="0.31496062992125984"/>
  <pageSetup scale="91" orientation="portrait" r:id="rId1"/>
  <ignoredErrors>
    <ignoredError sqref="C5:D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AD4C-5EE8-4623-8DDC-D3033FFD8AC5}">
  <sheetPr>
    <pageSetUpPr fitToPage="1"/>
  </sheetPr>
  <dimension ref="A1:K74"/>
  <sheetViews>
    <sheetView zoomScale="124" zoomScaleNormal="124" workbookViewId="0"/>
  </sheetViews>
  <sheetFormatPr baseColWidth="10" defaultColWidth="11.42578125" defaultRowHeight="12.75" x14ac:dyDescent="0.2"/>
  <cols>
    <col min="1" max="1" width="1.85546875" style="202" customWidth="1"/>
    <col min="2" max="2" width="16" style="202" customWidth="1"/>
    <col min="3" max="4" width="8.85546875" style="202" bestFit="1" customWidth="1"/>
    <col min="5" max="5" width="9.7109375" style="202" customWidth="1"/>
    <col min="6" max="6" width="9" style="202" bestFit="1" customWidth="1"/>
    <col min="7" max="7" width="8.5703125" style="202" bestFit="1" customWidth="1"/>
    <col min="8" max="8" width="8.28515625" style="202" bestFit="1" customWidth="1"/>
    <col min="9" max="9" width="7.140625" style="202" bestFit="1" customWidth="1"/>
    <col min="10" max="11" width="6.85546875" style="202" bestFit="1" customWidth="1"/>
    <col min="12" max="16384" width="11.42578125" style="12"/>
  </cols>
  <sheetData>
    <row r="1" spans="1:11" x14ac:dyDescent="0.2">
      <c r="A1" s="12" t="s">
        <v>238</v>
      </c>
      <c r="B1" s="12"/>
    </row>
    <row r="3" spans="1:11" x14ac:dyDescent="0.2">
      <c r="A3" s="219" t="s">
        <v>21</v>
      </c>
      <c r="B3" s="219"/>
      <c r="C3" s="220" t="s">
        <v>230</v>
      </c>
      <c r="D3" s="220"/>
      <c r="E3" s="220"/>
      <c r="F3" s="220"/>
      <c r="G3" s="220"/>
      <c r="H3" s="220"/>
      <c r="I3" s="221"/>
      <c r="J3" s="222" t="s">
        <v>153</v>
      </c>
      <c r="K3" s="223">
        <v>0.2</v>
      </c>
    </row>
    <row r="4" spans="1:11" x14ac:dyDescent="0.2">
      <c r="A4" s="219"/>
      <c r="B4" s="219"/>
      <c r="C4" s="222" t="s">
        <v>122</v>
      </c>
      <c r="D4" s="222"/>
      <c r="E4" s="222" t="s">
        <v>197</v>
      </c>
      <c r="F4" s="222"/>
      <c r="G4" s="224" t="s">
        <v>121</v>
      </c>
      <c r="H4" s="224"/>
      <c r="I4" s="225" t="s">
        <v>120</v>
      </c>
      <c r="J4" s="222"/>
      <c r="K4" s="226"/>
    </row>
    <row r="5" spans="1:11" x14ac:dyDescent="0.2">
      <c r="A5" s="219"/>
      <c r="B5" s="219"/>
      <c r="C5" s="227">
        <v>2023</v>
      </c>
      <c r="D5" s="227">
        <v>2024</v>
      </c>
      <c r="E5" s="227">
        <v>2023</v>
      </c>
      <c r="F5" s="227">
        <v>2024</v>
      </c>
      <c r="G5" s="225">
        <v>2023</v>
      </c>
      <c r="H5" s="225">
        <v>2024</v>
      </c>
      <c r="I5" s="228"/>
      <c r="J5" s="222"/>
      <c r="K5" s="226"/>
    </row>
    <row r="6" spans="1:11" x14ac:dyDescent="0.2">
      <c r="A6" s="219"/>
      <c r="B6" s="219"/>
      <c r="C6" s="227"/>
      <c r="D6" s="227"/>
      <c r="E6" s="227"/>
      <c r="F6" s="227"/>
      <c r="G6" s="225" t="s">
        <v>119</v>
      </c>
      <c r="H6" s="225" t="s">
        <v>118</v>
      </c>
      <c r="I6" s="225" t="s">
        <v>117</v>
      </c>
      <c r="J6" s="227" t="s">
        <v>116</v>
      </c>
      <c r="K6" s="227" t="s">
        <v>227</v>
      </c>
    </row>
    <row r="7" spans="1:11" ht="13.5" thickBot="1" x14ac:dyDescent="0.25">
      <c r="A7" s="200"/>
      <c r="B7" s="200"/>
      <c r="C7" s="201" t="s">
        <v>115</v>
      </c>
      <c r="D7" s="201" t="s">
        <v>114</v>
      </c>
      <c r="E7" s="201" t="s">
        <v>113</v>
      </c>
      <c r="F7" s="201" t="s">
        <v>112</v>
      </c>
      <c r="G7" s="201" t="s">
        <v>111</v>
      </c>
      <c r="H7" s="201" t="s">
        <v>110</v>
      </c>
      <c r="I7" s="201" t="s">
        <v>109</v>
      </c>
      <c r="J7" s="201" t="s">
        <v>108</v>
      </c>
      <c r="K7" s="201"/>
    </row>
    <row r="8" spans="1:11" s="97" customFormat="1" ht="9.9499999999999993" customHeight="1" thickTop="1" x14ac:dyDescent="0.15">
      <c r="A8" s="202" t="s">
        <v>231</v>
      </c>
      <c r="B8" s="203" t="s">
        <v>24</v>
      </c>
      <c r="C8" s="204">
        <v>3037612</v>
      </c>
      <c r="D8" s="204">
        <v>2623257.75</v>
      </c>
      <c r="E8" s="204">
        <v>396336.05</v>
      </c>
      <c r="F8" s="204">
        <v>316236.63</v>
      </c>
      <c r="G8" s="205">
        <f>+C8+E8</f>
        <v>3433948.05</v>
      </c>
      <c r="H8" s="205">
        <f>+D8+F8</f>
        <v>2939494.38</v>
      </c>
      <c r="I8" s="206">
        <f>MIN(H8/G8,2)</f>
        <v>0.8560101484354139</v>
      </c>
      <c r="J8" s="207">
        <f>+I8/$I$67</f>
        <v>1.6159010595342468E-2</v>
      </c>
      <c r="K8" s="208">
        <f>J8*20%</f>
        <v>3.2318021190684935E-3</v>
      </c>
    </row>
    <row r="9" spans="1:11" s="97" customFormat="1" ht="9.9499999999999993" customHeight="1" x14ac:dyDescent="0.15">
      <c r="A9" s="202">
        <v>2</v>
      </c>
      <c r="B9" s="203" t="s">
        <v>25</v>
      </c>
      <c r="C9" s="204">
        <v>722799</v>
      </c>
      <c r="D9" s="204">
        <v>470044</v>
      </c>
      <c r="E9" s="204">
        <v>106782</v>
      </c>
      <c r="F9" s="204">
        <v>75769</v>
      </c>
      <c r="G9" s="205">
        <f t="shared" ref="G9:H65" si="0">+C9+E9</f>
        <v>829581</v>
      </c>
      <c r="H9" s="205">
        <f t="shared" si="0"/>
        <v>545813</v>
      </c>
      <c r="I9" s="206">
        <f t="shared" ref="I9:I64" si="1">MIN(H9/G9,2)</f>
        <v>0.65793816396470028</v>
      </c>
      <c r="J9" s="207">
        <f t="shared" ref="J9:J64" si="2">+I9/$I$67</f>
        <v>1.2419980980386615E-2</v>
      </c>
      <c r="K9" s="208">
        <f t="shared" ref="K9:K66" si="3">J9*20%</f>
        <v>2.4839961960773232E-3</v>
      </c>
    </row>
    <row r="10" spans="1:11" s="97" customFormat="1" ht="9.9499999999999993" customHeight="1" x14ac:dyDescent="0.15">
      <c r="A10" s="202">
        <v>3</v>
      </c>
      <c r="B10" s="203" t="s">
        <v>26</v>
      </c>
      <c r="C10" s="204">
        <v>1134850</v>
      </c>
      <c r="D10" s="204">
        <v>1126314</v>
      </c>
      <c r="E10" s="204">
        <v>93669</v>
      </c>
      <c r="F10" s="204">
        <v>75336</v>
      </c>
      <c r="G10" s="205">
        <f t="shared" si="0"/>
        <v>1228519</v>
      </c>
      <c r="H10" s="205">
        <f t="shared" si="0"/>
        <v>1201650</v>
      </c>
      <c r="I10" s="206">
        <f t="shared" si="1"/>
        <v>0.97812895038660375</v>
      </c>
      <c r="J10" s="207">
        <f t="shared" si="2"/>
        <v>1.8464262487772214E-2</v>
      </c>
      <c r="K10" s="208">
        <f t="shared" si="3"/>
        <v>3.6928524975544429E-3</v>
      </c>
    </row>
    <row r="11" spans="1:11" s="97" customFormat="1" ht="9.9499999999999993" customHeight="1" x14ac:dyDescent="0.15">
      <c r="A11" s="202">
        <v>4</v>
      </c>
      <c r="B11" s="203" t="s">
        <v>27</v>
      </c>
      <c r="C11" s="204">
        <v>1740814.48</v>
      </c>
      <c r="D11" s="204">
        <v>1310354</v>
      </c>
      <c r="E11" s="204">
        <v>38788.5</v>
      </c>
      <c r="F11" s="204">
        <v>110352.5</v>
      </c>
      <c r="G11" s="205">
        <f t="shared" si="0"/>
        <v>1779602.98</v>
      </c>
      <c r="H11" s="205">
        <f t="shared" si="0"/>
        <v>1420706.5</v>
      </c>
      <c r="I11" s="206">
        <f t="shared" si="1"/>
        <v>0.79832778207642696</v>
      </c>
      <c r="J11" s="207">
        <f t="shared" si="2"/>
        <v>1.5070133353801656E-2</v>
      </c>
      <c r="K11" s="208">
        <f t="shared" si="3"/>
        <v>3.0140266707603313E-3</v>
      </c>
    </row>
    <row r="12" spans="1:11" s="97" customFormat="1" ht="9.9499999999999993" customHeight="1" x14ac:dyDescent="0.15">
      <c r="A12" s="202">
        <v>5</v>
      </c>
      <c r="B12" s="203" t="s">
        <v>28</v>
      </c>
      <c r="C12" s="204">
        <v>2880033</v>
      </c>
      <c r="D12" s="204">
        <v>2501470</v>
      </c>
      <c r="E12" s="204">
        <v>2063842.4</v>
      </c>
      <c r="F12" s="204">
        <v>1938642.51</v>
      </c>
      <c r="G12" s="205">
        <f t="shared" si="0"/>
        <v>4943875.4000000004</v>
      </c>
      <c r="H12" s="205">
        <f t="shared" si="0"/>
        <v>4440112.51</v>
      </c>
      <c r="I12" s="206">
        <f t="shared" si="1"/>
        <v>0.89810364355056349</v>
      </c>
      <c r="J12" s="207">
        <f t="shared" si="2"/>
        <v>1.695361476540275E-2</v>
      </c>
      <c r="K12" s="208">
        <f t="shared" si="3"/>
        <v>3.3907229530805503E-3</v>
      </c>
    </row>
    <row r="13" spans="1:11" s="97" customFormat="1" ht="9.9499999999999993" customHeight="1" x14ac:dyDescent="0.15">
      <c r="A13" s="202">
        <v>6</v>
      </c>
      <c r="B13" s="203" t="s">
        <v>29</v>
      </c>
      <c r="C13" s="204">
        <v>2183667</v>
      </c>
      <c r="D13" s="204">
        <v>1582790</v>
      </c>
      <c r="E13" s="204">
        <v>4478777.26</v>
      </c>
      <c r="F13" s="204">
        <v>6185178.7999999998</v>
      </c>
      <c r="G13" s="205">
        <f t="shared" si="0"/>
        <v>6662444.2599999998</v>
      </c>
      <c r="H13" s="205">
        <f t="shared" si="0"/>
        <v>7767968.7999999998</v>
      </c>
      <c r="I13" s="206">
        <f t="shared" si="1"/>
        <v>1.1659337769829237</v>
      </c>
      <c r="J13" s="207">
        <f t="shared" si="2"/>
        <v>2.200947767987383E-2</v>
      </c>
      <c r="K13" s="208">
        <f t="shared" si="3"/>
        <v>4.4018955359747666E-3</v>
      </c>
    </row>
    <row r="14" spans="1:11" s="97" customFormat="1" ht="9.9499999999999993" customHeight="1" x14ac:dyDescent="0.15">
      <c r="A14" s="202">
        <v>7</v>
      </c>
      <c r="B14" s="203" t="s">
        <v>30</v>
      </c>
      <c r="C14" s="204">
        <v>1018976.05</v>
      </c>
      <c r="D14" s="204">
        <v>911868</v>
      </c>
      <c r="E14" s="204">
        <v>658286.9</v>
      </c>
      <c r="F14" s="204">
        <v>474017.5</v>
      </c>
      <c r="G14" s="205">
        <f t="shared" si="0"/>
        <v>1677262.9500000002</v>
      </c>
      <c r="H14" s="205">
        <f t="shared" si="0"/>
        <v>1385885.5</v>
      </c>
      <c r="I14" s="206">
        <f t="shared" si="1"/>
        <v>0.8262780144282087</v>
      </c>
      <c r="J14" s="207">
        <f t="shared" si="2"/>
        <v>1.5597753384405536E-2</v>
      </c>
      <c r="K14" s="208">
        <f t="shared" si="3"/>
        <v>3.1195506768811072E-3</v>
      </c>
    </row>
    <row r="15" spans="1:11" s="97" customFormat="1" ht="9.9499999999999993" customHeight="1" x14ac:dyDescent="0.15">
      <c r="A15" s="202">
        <v>8</v>
      </c>
      <c r="B15" s="203" t="s">
        <v>31</v>
      </c>
      <c r="C15" s="204">
        <v>3154404.9</v>
      </c>
      <c r="D15" s="204">
        <v>4137249</v>
      </c>
      <c r="E15" s="204">
        <v>6561982.25</v>
      </c>
      <c r="F15" s="204">
        <v>7480847.9299999997</v>
      </c>
      <c r="G15" s="205">
        <f t="shared" si="0"/>
        <v>9716387.1500000004</v>
      </c>
      <c r="H15" s="205">
        <f t="shared" si="0"/>
        <v>11618096.93</v>
      </c>
      <c r="I15" s="206">
        <f t="shared" si="1"/>
        <v>1.1957219026621433</v>
      </c>
      <c r="J15" s="207">
        <f t="shared" si="2"/>
        <v>2.2571791852603783E-2</v>
      </c>
      <c r="K15" s="208">
        <f t="shared" si="3"/>
        <v>4.5143583705207569E-3</v>
      </c>
    </row>
    <row r="16" spans="1:11" s="97" customFormat="1" ht="9.9499999999999993" customHeight="1" x14ac:dyDescent="0.15">
      <c r="A16" s="202">
        <v>9</v>
      </c>
      <c r="B16" s="203" t="s">
        <v>32</v>
      </c>
      <c r="C16" s="204">
        <v>7774058</v>
      </c>
      <c r="D16" s="204">
        <v>10447487</v>
      </c>
      <c r="E16" s="204">
        <v>10468270.09</v>
      </c>
      <c r="F16" s="204">
        <v>11000003.17</v>
      </c>
      <c r="G16" s="205">
        <f t="shared" si="0"/>
        <v>18242328.09</v>
      </c>
      <c r="H16" s="205">
        <f t="shared" si="0"/>
        <v>21447490.170000002</v>
      </c>
      <c r="I16" s="206">
        <f t="shared" si="1"/>
        <v>1.1756991796325049</v>
      </c>
      <c r="J16" s="207">
        <f t="shared" si="2"/>
        <v>2.2193820406616951E-2</v>
      </c>
      <c r="K16" s="208">
        <f t="shared" si="3"/>
        <v>4.4387640813233903E-3</v>
      </c>
    </row>
    <row r="17" spans="1:11" s="97" customFormat="1" ht="9.9499999999999993" customHeight="1" x14ac:dyDescent="0.15">
      <c r="A17" s="202">
        <v>10</v>
      </c>
      <c r="B17" s="203" t="s">
        <v>33</v>
      </c>
      <c r="C17" s="204">
        <v>9798082.3599999994</v>
      </c>
      <c r="D17" s="204">
        <v>6140614.2999999998</v>
      </c>
      <c r="E17" s="204">
        <v>1971946.58</v>
      </c>
      <c r="F17" s="204">
        <v>1614055.53</v>
      </c>
      <c r="G17" s="205">
        <f t="shared" si="0"/>
        <v>11770028.939999999</v>
      </c>
      <c r="H17" s="205">
        <f t="shared" si="0"/>
        <v>7754669.8300000001</v>
      </c>
      <c r="I17" s="206">
        <f t="shared" si="1"/>
        <v>0.65884883287296325</v>
      </c>
      <c r="J17" s="207">
        <f t="shared" si="2"/>
        <v>1.2437171791224975E-2</v>
      </c>
      <c r="K17" s="208">
        <f t="shared" si="3"/>
        <v>2.487434358244995E-3</v>
      </c>
    </row>
    <row r="18" spans="1:11" s="97" customFormat="1" ht="9.9499999999999993" customHeight="1" x14ac:dyDescent="0.15">
      <c r="A18" s="202">
        <v>11</v>
      </c>
      <c r="B18" s="203" t="s">
        <v>34</v>
      </c>
      <c r="C18" s="204">
        <v>3494417</v>
      </c>
      <c r="D18" s="204">
        <v>3965556</v>
      </c>
      <c r="E18" s="204">
        <v>3944426.04</v>
      </c>
      <c r="F18" s="204">
        <v>4177255.09</v>
      </c>
      <c r="G18" s="205">
        <f t="shared" si="0"/>
        <v>7438843.04</v>
      </c>
      <c r="H18" s="205">
        <f t="shared" si="0"/>
        <v>8142811.0899999999</v>
      </c>
      <c r="I18" s="206">
        <f t="shared" si="1"/>
        <v>1.0946340776670023</v>
      </c>
      <c r="J18" s="207">
        <f t="shared" si="2"/>
        <v>2.0663544341587438E-2</v>
      </c>
      <c r="K18" s="208">
        <f t="shared" si="3"/>
        <v>4.1327088683174879E-3</v>
      </c>
    </row>
    <row r="19" spans="1:11" s="97" customFormat="1" ht="9.9499999999999993" customHeight="1" x14ac:dyDescent="0.15">
      <c r="A19" s="202">
        <v>12</v>
      </c>
      <c r="B19" s="203" t="s">
        <v>35</v>
      </c>
      <c r="C19" s="204">
        <v>9486721</v>
      </c>
      <c r="D19" s="204">
        <v>10254180</v>
      </c>
      <c r="E19" s="204">
        <v>24722200.66</v>
      </c>
      <c r="F19" s="204">
        <v>26891760.469999999</v>
      </c>
      <c r="G19" s="205">
        <f t="shared" si="0"/>
        <v>34208921.659999996</v>
      </c>
      <c r="H19" s="205">
        <f t="shared" si="0"/>
        <v>37145940.469999999</v>
      </c>
      <c r="I19" s="206">
        <f t="shared" si="1"/>
        <v>1.0858553461342868</v>
      </c>
      <c r="J19" s="207">
        <f t="shared" si="2"/>
        <v>2.0497827128876708E-2</v>
      </c>
      <c r="K19" s="208">
        <f t="shared" si="3"/>
        <v>4.0995654257753415E-3</v>
      </c>
    </row>
    <row r="20" spans="1:11" s="97" customFormat="1" ht="9.9499999999999993" customHeight="1" x14ac:dyDescent="0.15">
      <c r="A20" s="202">
        <v>13</v>
      </c>
      <c r="B20" s="203" t="s">
        <v>36</v>
      </c>
      <c r="C20" s="204">
        <v>21968689.850000001</v>
      </c>
      <c r="D20" s="204">
        <v>25787285.34</v>
      </c>
      <c r="E20" s="204">
        <v>122419438.14</v>
      </c>
      <c r="F20" s="204">
        <v>137486655.69999999</v>
      </c>
      <c r="G20" s="205">
        <f t="shared" si="0"/>
        <v>144388127.99000001</v>
      </c>
      <c r="H20" s="205">
        <f t="shared" si="0"/>
        <v>163273941.03999999</v>
      </c>
      <c r="I20" s="206">
        <f t="shared" si="1"/>
        <v>1.1307989327994332</v>
      </c>
      <c r="J20" s="207">
        <f t="shared" si="2"/>
        <v>2.1346232833461164E-2</v>
      </c>
      <c r="K20" s="208">
        <f t="shared" si="3"/>
        <v>4.269246566692233E-3</v>
      </c>
    </row>
    <row r="21" spans="1:11" s="97" customFormat="1" ht="9.9499999999999993" customHeight="1" x14ac:dyDescent="0.15">
      <c r="A21" s="202">
        <v>14</v>
      </c>
      <c r="B21" s="203" t="s">
        <v>37</v>
      </c>
      <c r="C21" s="204">
        <v>798613</v>
      </c>
      <c r="D21" s="204">
        <v>605661</v>
      </c>
      <c r="E21" s="204">
        <v>19180</v>
      </c>
      <c r="F21" s="204">
        <v>2400</v>
      </c>
      <c r="G21" s="205">
        <f t="shared" si="0"/>
        <v>817793</v>
      </c>
      <c r="H21" s="205">
        <f t="shared" si="0"/>
        <v>608061</v>
      </c>
      <c r="I21" s="206">
        <f t="shared" si="1"/>
        <v>0.74353901292869962</v>
      </c>
      <c r="J21" s="207">
        <f t="shared" si="2"/>
        <v>1.4035878908592005E-2</v>
      </c>
      <c r="K21" s="208">
        <f t="shared" si="3"/>
        <v>2.8071757817184012E-3</v>
      </c>
    </row>
    <row r="22" spans="1:11" s="97" customFormat="1" ht="9.9499999999999993" customHeight="1" x14ac:dyDescent="0.15">
      <c r="A22" s="202">
        <v>15</v>
      </c>
      <c r="B22" s="203" t="s">
        <v>38</v>
      </c>
      <c r="C22" s="204">
        <v>4322691</v>
      </c>
      <c r="D22" s="204">
        <v>3473027</v>
      </c>
      <c r="E22" s="204">
        <v>5370440.8700000001</v>
      </c>
      <c r="F22" s="204">
        <v>5696099.2699999996</v>
      </c>
      <c r="G22" s="205">
        <f t="shared" si="0"/>
        <v>9693131.870000001</v>
      </c>
      <c r="H22" s="205">
        <f t="shared" si="0"/>
        <v>9169126.2699999996</v>
      </c>
      <c r="I22" s="206">
        <f t="shared" si="1"/>
        <v>0.94594052706310683</v>
      </c>
      <c r="J22" s="207">
        <f t="shared" si="2"/>
        <v>1.7856637596312182E-2</v>
      </c>
      <c r="K22" s="208">
        <f t="shared" si="3"/>
        <v>3.5713275192624364E-3</v>
      </c>
    </row>
    <row r="23" spans="1:11" s="97" customFormat="1" ht="9.9499999999999993" customHeight="1" x14ac:dyDescent="0.15">
      <c r="A23" s="202">
        <v>16</v>
      </c>
      <c r="B23" s="203" t="s">
        <v>104</v>
      </c>
      <c r="C23" s="204">
        <v>5308109</v>
      </c>
      <c r="D23" s="204">
        <v>3869401</v>
      </c>
      <c r="E23" s="204">
        <v>10568973.710000001</v>
      </c>
      <c r="F23" s="204">
        <v>11059771.75</v>
      </c>
      <c r="G23" s="205">
        <f t="shared" si="0"/>
        <v>15877082.710000001</v>
      </c>
      <c r="H23" s="205">
        <f t="shared" si="0"/>
        <v>14929172.75</v>
      </c>
      <c r="I23" s="206">
        <f t="shared" si="1"/>
        <v>0.94029696907713589</v>
      </c>
      <c r="J23" s="207">
        <f t="shared" si="2"/>
        <v>1.775010344662083E-2</v>
      </c>
      <c r="K23" s="208">
        <f t="shared" si="3"/>
        <v>3.5500206893241664E-3</v>
      </c>
    </row>
    <row r="24" spans="1:11" s="97" customFormat="1" ht="9.9499999999999993" customHeight="1" x14ac:dyDescent="0.15">
      <c r="A24" s="202">
        <v>17</v>
      </c>
      <c r="B24" s="203" t="s">
        <v>39</v>
      </c>
      <c r="C24" s="204">
        <v>1706814</v>
      </c>
      <c r="D24" s="204">
        <v>1453213</v>
      </c>
      <c r="E24" s="204">
        <v>64871</v>
      </c>
      <c r="F24" s="204">
        <v>72408</v>
      </c>
      <c r="G24" s="205">
        <f t="shared" si="0"/>
        <v>1771685</v>
      </c>
      <c r="H24" s="205">
        <f t="shared" si="0"/>
        <v>1525621</v>
      </c>
      <c r="I24" s="206">
        <f t="shared" si="1"/>
        <v>0.86111300823792036</v>
      </c>
      <c r="J24" s="207">
        <f t="shared" si="2"/>
        <v>1.6255337917823354E-2</v>
      </c>
      <c r="K24" s="208">
        <f t="shared" si="3"/>
        <v>3.2510675835646708E-3</v>
      </c>
    </row>
    <row r="25" spans="1:11" s="97" customFormat="1" ht="9.9499999999999993" customHeight="1" x14ac:dyDescent="0.15">
      <c r="A25" s="202">
        <v>18</v>
      </c>
      <c r="B25" s="203" t="s">
        <v>40</v>
      </c>
      <c r="C25" s="204">
        <v>921586</v>
      </c>
      <c r="D25" s="204">
        <v>680894</v>
      </c>
      <c r="E25" s="204">
        <v>292596</v>
      </c>
      <c r="F25" s="204">
        <v>233116.85</v>
      </c>
      <c r="G25" s="205">
        <f t="shared" si="0"/>
        <v>1214182</v>
      </c>
      <c r="H25" s="205">
        <f t="shared" si="0"/>
        <v>914010.85</v>
      </c>
      <c r="I25" s="206">
        <f t="shared" si="1"/>
        <v>0.75277911383960561</v>
      </c>
      <c r="J25" s="207">
        <f t="shared" si="2"/>
        <v>1.42103054487379E-2</v>
      </c>
      <c r="K25" s="208">
        <f t="shared" si="3"/>
        <v>2.8420610897475804E-3</v>
      </c>
    </row>
    <row r="26" spans="1:11" s="97" customFormat="1" ht="9.9499999999999993" customHeight="1" x14ac:dyDescent="0.15">
      <c r="A26" s="202">
        <v>19</v>
      </c>
      <c r="B26" s="203" t="s">
        <v>41</v>
      </c>
      <c r="C26" s="204">
        <v>723460</v>
      </c>
      <c r="D26" s="204">
        <v>507798</v>
      </c>
      <c r="E26" s="204">
        <v>433342.25</v>
      </c>
      <c r="F26" s="204">
        <v>495915.25</v>
      </c>
      <c r="G26" s="205">
        <f t="shared" si="0"/>
        <v>1156802.25</v>
      </c>
      <c r="H26" s="205">
        <f t="shared" si="0"/>
        <v>1003713.25</v>
      </c>
      <c r="I26" s="206">
        <f t="shared" si="1"/>
        <v>0.86766191023573824</v>
      </c>
      <c r="J26" s="207">
        <f t="shared" si="2"/>
        <v>1.6378962359617673E-2</v>
      </c>
      <c r="K26" s="208">
        <f t="shared" si="3"/>
        <v>3.2757924719235346E-3</v>
      </c>
    </row>
    <row r="27" spans="1:11" s="97" customFormat="1" ht="9.9499999999999993" customHeight="1" x14ac:dyDescent="0.15">
      <c r="A27" s="202">
        <v>20</v>
      </c>
      <c r="B27" s="203" t="s">
        <v>42</v>
      </c>
      <c r="C27" s="204">
        <v>16857929</v>
      </c>
      <c r="D27" s="204">
        <v>17236545.760000002</v>
      </c>
      <c r="E27" s="204">
        <v>65140054.5</v>
      </c>
      <c r="F27" s="204">
        <v>66159810.909999996</v>
      </c>
      <c r="G27" s="205">
        <f t="shared" si="0"/>
        <v>81997983.5</v>
      </c>
      <c r="H27" s="205">
        <f t="shared" si="0"/>
        <v>83396356.670000002</v>
      </c>
      <c r="I27" s="206">
        <f t="shared" si="1"/>
        <v>1.0170537507181503</v>
      </c>
      <c r="J27" s="207">
        <f t="shared" si="2"/>
        <v>1.9199050810233917E-2</v>
      </c>
      <c r="K27" s="208">
        <f t="shared" si="3"/>
        <v>3.8398101620467835E-3</v>
      </c>
    </row>
    <row r="28" spans="1:11" s="97" customFormat="1" ht="9.9499999999999993" customHeight="1" x14ac:dyDescent="0.15">
      <c r="A28" s="202">
        <v>21</v>
      </c>
      <c r="B28" s="203" t="s">
        <v>43</v>
      </c>
      <c r="C28" s="204">
        <v>14220814.24</v>
      </c>
      <c r="D28" s="204">
        <v>11248315.439999999</v>
      </c>
      <c r="E28" s="204">
        <v>580055</v>
      </c>
      <c r="F28" s="204">
        <v>307829</v>
      </c>
      <c r="G28" s="205">
        <f t="shared" si="0"/>
        <v>14800869.24</v>
      </c>
      <c r="H28" s="205">
        <f t="shared" si="0"/>
        <v>11556144.439999999</v>
      </c>
      <c r="I28" s="206">
        <f t="shared" si="1"/>
        <v>0.78077471347216632</v>
      </c>
      <c r="J28" s="207">
        <f t="shared" si="2"/>
        <v>1.4738781883173124E-2</v>
      </c>
      <c r="K28" s="208">
        <f t="shared" si="3"/>
        <v>2.9477563766346251E-3</v>
      </c>
    </row>
    <row r="29" spans="1:11" s="97" customFormat="1" ht="9.9499999999999993" customHeight="1" x14ac:dyDescent="0.15">
      <c r="A29" s="202">
        <v>22</v>
      </c>
      <c r="B29" s="203" t="s">
        <v>44</v>
      </c>
      <c r="C29" s="204">
        <v>1841937.13</v>
      </c>
      <c r="D29" s="204">
        <v>1373849</v>
      </c>
      <c r="E29" s="204">
        <v>848277.5</v>
      </c>
      <c r="F29" s="204">
        <v>837199</v>
      </c>
      <c r="G29" s="205">
        <f t="shared" si="0"/>
        <v>2690214.63</v>
      </c>
      <c r="H29" s="205">
        <f t="shared" si="0"/>
        <v>2211048</v>
      </c>
      <c r="I29" s="206">
        <f t="shared" si="1"/>
        <v>0.82188535269395957</v>
      </c>
      <c r="J29" s="207">
        <f t="shared" si="2"/>
        <v>1.5514832559652202E-2</v>
      </c>
      <c r="K29" s="208">
        <f t="shared" si="3"/>
        <v>3.1029665119304407E-3</v>
      </c>
    </row>
    <row r="30" spans="1:11" s="97" customFormat="1" ht="9.9499999999999993" customHeight="1" x14ac:dyDescent="0.15">
      <c r="A30" s="202">
        <v>23</v>
      </c>
      <c r="B30" s="203" t="s">
        <v>45</v>
      </c>
      <c r="C30" s="204">
        <v>2473144</v>
      </c>
      <c r="D30" s="204">
        <v>1897752</v>
      </c>
      <c r="E30" s="204">
        <v>3898884.07</v>
      </c>
      <c r="F30" s="204">
        <v>3551138.22</v>
      </c>
      <c r="G30" s="205">
        <f t="shared" si="0"/>
        <v>6372028.0700000003</v>
      </c>
      <c r="H30" s="205">
        <f t="shared" si="0"/>
        <v>5448890.2200000007</v>
      </c>
      <c r="I30" s="206">
        <f t="shared" si="1"/>
        <v>0.8551265248899006</v>
      </c>
      <c r="J30" s="207">
        <f t="shared" si="2"/>
        <v>1.61423303231981E-2</v>
      </c>
      <c r="K30" s="208">
        <f t="shared" si="3"/>
        <v>3.2284660646396202E-3</v>
      </c>
    </row>
    <row r="31" spans="1:11" s="97" customFormat="1" ht="9.9499999999999993" customHeight="1" x14ac:dyDescent="0.15">
      <c r="A31" s="202">
        <v>24</v>
      </c>
      <c r="B31" s="203" t="s">
        <v>46</v>
      </c>
      <c r="C31" s="204">
        <v>11175847.529999999</v>
      </c>
      <c r="D31" s="204">
        <v>11970852.08</v>
      </c>
      <c r="E31" s="204">
        <v>54549599.32</v>
      </c>
      <c r="F31" s="204">
        <v>61921498.700000003</v>
      </c>
      <c r="G31" s="205">
        <f t="shared" si="0"/>
        <v>65725446.850000001</v>
      </c>
      <c r="H31" s="205">
        <f t="shared" si="0"/>
        <v>73892350.780000001</v>
      </c>
      <c r="I31" s="206">
        <f t="shared" si="1"/>
        <v>1.1242578684727498</v>
      </c>
      <c r="J31" s="207">
        <f t="shared" si="2"/>
        <v>2.1222756344364765E-2</v>
      </c>
      <c r="K31" s="208">
        <f t="shared" si="3"/>
        <v>4.2445512688729535E-3</v>
      </c>
    </row>
    <row r="32" spans="1:11" s="97" customFormat="1" ht="9.9499999999999993" customHeight="1" x14ac:dyDescent="0.15">
      <c r="A32" s="202">
        <v>25</v>
      </c>
      <c r="B32" s="203" t="s">
        <v>47</v>
      </c>
      <c r="C32" s="204">
        <v>2313633.54</v>
      </c>
      <c r="D32" s="204">
        <v>2335687.4900000002</v>
      </c>
      <c r="E32" s="204">
        <v>2287007</v>
      </c>
      <c r="F32" s="204">
        <v>2024621.15</v>
      </c>
      <c r="G32" s="205">
        <f t="shared" si="0"/>
        <v>4600640.54</v>
      </c>
      <c r="H32" s="205">
        <f t="shared" si="0"/>
        <v>4360308.6400000006</v>
      </c>
      <c r="I32" s="206">
        <f t="shared" si="1"/>
        <v>0.94776120892070403</v>
      </c>
      <c r="J32" s="207">
        <f t="shared" si="2"/>
        <v>1.7891006835370194E-2</v>
      </c>
      <c r="K32" s="208">
        <f t="shared" si="3"/>
        <v>3.5782013670740392E-3</v>
      </c>
    </row>
    <row r="33" spans="1:11" s="97" customFormat="1" ht="9.9499999999999993" customHeight="1" x14ac:dyDescent="0.15">
      <c r="A33" s="202">
        <v>26</v>
      </c>
      <c r="B33" s="203" t="s">
        <v>48</v>
      </c>
      <c r="C33" s="204">
        <v>248817</v>
      </c>
      <c r="D33" s="204">
        <v>185254</v>
      </c>
      <c r="E33" s="204">
        <v>0</v>
      </c>
      <c r="F33" s="204">
        <v>88</v>
      </c>
      <c r="G33" s="205">
        <f t="shared" si="0"/>
        <v>248817</v>
      </c>
      <c r="H33" s="205">
        <f t="shared" si="0"/>
        <v>185342</v>
      </c>
      <c r="I33" s="206">
        <f t="shared" si="1"/>
        <v>0.7448928328852128</v>
      </c>
      <c r="J33" s="207">
        <f t="shared" si="2"/>
        <v>1.4061435137173487E-2</v>
      </c>
      <c r="K33" s="208">
        <f t="shared" si="3"/>
        <v>2.8122870274346974E-3</v>
      </c>
    </row>
    <row r="34" spans="1:11" s="97" customFormat="1" ht="9.9499999999999993" customHeight="1" x14ac:dyDescent="0.15">
      <c r="A34" s="202">
        <v>27</v>
      </c>
      <c r="B34" s="203" t="s">
        <v>49</v>
      </c>
      <c r="C34" s="204">
        <v>2734343</v>
      </c>
      <c r="D34" s="204">
        <v>2489887</v>
      </c>
      <c r="E34" s="204">
        <v>4669246.57</v>
      </c>
      <c r="F34" s="204">
        <v>4783574.26</v>
      </c>
      <c r="G34" s="205">
        <f t="shared" si="0"/>
        <v>7403589.5700000003</v>
      </c>
      <c r="H34" s="205">
        <f t="shared" si="0"/>
        <v>7273461.2599999998</v>
      </c>
      <c r="I34" s="206">
        <f t="shared" si="1"/>
        <v>0.98242361914181575</v>
      </c>
      <c r="J34" s="207">
        <f t="shared" si="2"/>
        <v>1.8545333486808615E-2</v>
      </c>
      <c r="K34" s="208">
        <f t="shared" si="3"/>
        <v>3.7090666973617231E-3</v>
      </c>
    </row>
    <row r="35" spans="1:11" s="97" customFormat="1" ht="9.9499999999999993" customHeight="1" x14ac:dyDescent="0.15">
      <c r="A35" s="229">
        <v>28</v>
      </c>
      <c r="B35" s="230" t="s">
        <v>50</v>
      </c>
      <c r="C35" s="231">
        <v>602180865.17999995</v>
      </c>
      <c r="D35" s="231">
        <v>627142718.02999997</v>
      </c>
      <c r="E35" s="231">
        <v>1018030908.7</v>
      </c>
      <c r="F35" s="231">
        <v>1017574615.98</v>
      </c>
      <c r="G35" s="232">
        <f t="shared" si="0"/>
        <v>1620211773.8800001</v>
      </c>
      <c r="H35" s="232">
        <f t="shared" si="0"/>
        <v>1644717334.01</v>
      </c>
      <c r="I35" s="233">
        <f t="shared" si="1"/>
        <v>1.015124911770833</v>
      </c>
      <c r="J35" s="234">
        <f t="shared" si="2"/>
        <v>1.9162639876270836E-2</v>
      </c>
      <c r="K35" s="235">
        <f t="shared" si="3"/>
        <v>3.8325279752541674E-3</v>
      </c>
    </row>
    <row r="36" spans="1:11" s="97" customFormat="1" ht="9.9499999999999993" customHeight="1" x14ac:dyDescent="0.15">
      <c r="A36" s="202">
        <v>29</v>
      </c>
      <c r="B36" s="203" t="s">
        <v>51</v>
      </c>
      <c r="C36" s="204">
        <v>1690756</v>
      </c>
      <c r="D36" s="204">
        <v>1216156</v>
      </c>
      <c r="E36" s="204">
        <v>61286</v>
      </c>
      <c r="F36" s="204">
        <v>95160</v>
      </c>
      <c r="G36" s="205">
        <f t="shared" si="0"/>
        <v>1752042</v>
      </c>
      <c r="H36" s="205">
        <f t="shared" si="0"/>
        <v>1311316</v>
      </c>
      <c r="I36" s="206">
        <f t="shared" si="1"/>
        <v>0.74845009423290076</v>
      </c>
      <c r="J36" s="207">
        <f t="shared" si="2"/>
        <v>1.4128586004383128E-2</v>
      </c>
      <c r="K36" s="208">
        <f t="shared" si="3"/>
        <v>2.8257172008766258E-3</v>
      </c>
    </row>
    <row r="37" spans="1:11" s="97" customFormat="1" ht="9.9499999999999993" customHeight="1" x14ac:dyDescent="0.15">
      <c r="A37" s="202">
        <v>30</v>
      </c>
      <c r="B37" s="203" t="s">
        <v>52</v>
      </c>
      <c r="C37" s="204">
        <v>1451316</v>
      </c>
      <c r="D37" s="204">
        <v>962476</v>
      </c>
      <c r="E37" s="204">
        <v>0</v>
      </c>
      <c r="F37" s="204">
        <v>0</v>
      </c>
      <c r="G37" s="205">
        <f t="shared" si="0"/>
        <v>1451316</v>
      </c>
      <c r="H37" s="205">
        <f t="shared" si="0"/>
        <v>962476</v>
      </c>
      <c r="I37" s="206">
        <f t="shared" si="1"/>
        <v>0.6631746635467396</v>
      </c>
      <c r="J37" s="207">
        <f t="shared" si="2"/>
        <v>1.2518831037694158E-2</v>
      </c>
      <c r="K37" s="208">
        <f t="shared" si="3"/>
        <v>2.5037662075388318E-3</v>
      </c>
    </row>
    <row r="38" spans="1:11" s="97" customFormat="1" ht="9.9499999999999993" customHeight="1" x14ac:dyDescent="0.15">
      <c r="A38" s="202">
        <v>31</v>
      </c>
      <c r="B38" s="203" t="s">
        <v>53</v>
      </c>
      <c r="C38" s="204">
        <v>1295663</v>
      </c>
      <c r="D38" s="204">
        <v>1165321</v>
      </c>
      <c r="E38" s="204">
        <v>90980</v>
      </c>
      <c r="F38" s="204">
        <v>82620</v>
      </c>
      <c r="G38" s="205">
        <f t="shared" si="0"/>
        <v>1386643</v>
      </c>
      <c r="H38" s="205">
        <f t="shared" si="0"/>
        <v>1247941</v>
      </c>
      <c r="I38" s="206">
        <f t="shared" si="1"/>
        <v>0.89997281203597468</v>
      </c>
      <c r="J38" s="207">
        <f t="shared" si="2"/>
        <v>1.6988899292596085E-2</v>
      </c>
      <c r="K38" s="208">
        <f t="shared" si="3"/>
        <v>3.3977798585192172E-3</v>
      </c>
    </row>
    <row r="39" spans="1:11" s="97" customFormat="1" ht="9.9499999999999993" customHeight="1" x14ac:dyDescent="0.15">
      <c r="A39" s="202">
        <v>32</v>
      </c>
      <c r="B39" s="203" t="s">
        <v>54</v>
      </c>
      <c r="C39" s="204">
        <v>213700</v>
      </c>
      <c r="D39" s="204">
        <v>163088</v>
      </c>
      <c r="E39" s="204">
        <v>0</v>
      </c>
      <c r="F39" s="204">
        <v>0</v>
      </c>
      <c r="G39" s="205">
        <f t="shared" si="0"/>
        <v>213700</v>
      </c>
      <c r="H39" s="205">
        <f t="shared" si="0"/>
        <v>163088</v>
      </c>
      <c r="I39" s="206">
        <f t="shared" si="1"/>
        <v>0.76316331305568552</v>
      </c>
      <c r="J39" s="207">
        <f t="shared" si="2"/>
        <v>1.4406329275632335E-2</v>
      </c>
      <c r="K39" s="208">
        <f t="shared" si="3"/>
        <v>2.8812658551264671E-3</v>
      </c>
    </row>
    <row r="40" spans="1:11" s="97" customFormat="1" ht="9.9499999999999993" customHeight="1" x14ac:dyDescent="0.15">
      <c r="A40" s="202">
        <v>33</v>
      </c>
      <c r="B40" s="203" t="s">
        <v>55</v>
      </c>
      <c r="C40" s="204">
        <v>6199777.5099999998</v>
      </c>
      <c r="D40" s="204">
        <v>6828203.29</v>
      </c>
      <c r="E40" s="204">
        <v>1842033.11</v>
      </c>
      <c r="F40" s="204">
        <v>1871794.68</v>
      </c>
      <c r="G40" s="205">
        <f t="shared" si="0"/>
        <v>8041810.6200000001</v>
      </c>
      <c r="H40" s="205">
        <f t="shared" si="0"/>
        <v>8699997.9700000007</v>
      </c>
      <c r="I40" s="206">
        <f t="shared" si="1"/>
        <v>1.0818456664924547</v>
      </c>
      <c r="J40" s="207">
        <f t="shared" si="2"/>
        <v>2.0422135904964563E-2</v>
      </c>
      <c r="K40" s="208">
        <f t="shared" si="3"/>
        <v>4.0844271809929123E-3</v>
      </c>
    </row>
    <row r="41" spans="1:11" s="97" customFormat="1" ht="9.9499999999999993" customHeight="1" x14ac:dyDescent="0.15">
      <c r="A41" s="202">
        <v>34</v>
      </c>
      <c r="B41" s="203" t="s">
        <v>56</v>
      </c>
      <c r="C41" s="204">
        <v>688356</v>
      </c>
      <c r="D41" s="204">
        <v>426165</v>
      </c>
      <c r="E41" s="204">
        <v>4936</v>
      </c>
      <c r="F41" s="204">
        <v>15460</v>
      </c>
      <c r="G41" s="205">
        <f t="shared" si="0"/>
        <v>693292</v>
      </c>
      <c r="H41" s="205">
        <f t="shared" si="0"/>
        <v>441625</v>
      </c>
      <c r="I41" s="206">
        <f t="shared" si="1"/>
        <v>0.63699710944306298</v>
      </c>
      <c r="J41" s="207">
        <f t="shared" si="2"/>
        <v>1.202467407601022E-2</v>
      </c>
      <c r="K41" s="208">
        <f t="shared" si="3"/>
        <v>2.404934815202044E-3</v>
      </c>
    </row>
    <row r="42" spans="1:11" s="97" customFormat="1" ht="9.9499999999999993" customHeight="1" x14ac:dyDescent="0.15">
      <c r="A42" s="202">
        <v>35</v>
      </c>
      <c r="B42" s="203" t="s">
        <v>57</v>
      </c>
      <c r="C42" s="204">
        <v>77406174.019999996</v>
      </c>
      <c r="D42" s="204">
        <v>94065584.030000001</v>
      </c>
      <c r="E42" s="204">
        <v>138254088.09</v>
      </c>
      <c r="F42" s="204">
        <v>135590237.44999999</v>
      </c>
      <c r="G42" s="205">
        <f t="shared" si="0"/>
        <v>215660262.11000001</v>
      </c>
      <c r="H42" s="205">
        <f>+D42+F42</f>
        <v>229655821.47999999</v>
      </c>
      <c r="I42" s="206">
        <f t="shared" si="1"/>
        <v>1.0648963292220306</v>
      </c>
      <c r="J42" s="207">
        <f t="shared" si="2"/>
        <v>2.0102181146206839E-2</v>
      </c>
      <c r="K42" s="208">
        <f t="shared" si="3"/>
        <v>4.0204362292413677E-3</v>
      </c>
    </row>
    <row r="43" spans="1:11" s="97" customFormat="1" ht="9.9499999999999993" customHeight="1" x14ac:dyDescent="0.15">
      <c r="A43" s="202">
        <v>36</v>
      </c>
      <c r="B43" s="203" t="s">
        <v>58</v>
      </c>
      <c r="C43" s="204">
        <v>2388439</v>
      </c>
      <c r="D43" s="204">
        <v>1546646</v>
      </c>
      <c r="E43" s="204">
        <v>896006.82</v>
      </c>
      <c r="F43" s="204">
        <v>976335.03</v>
      </c>
      <c r="G43" s="205">
        <f t="shared" si="0"/>
        <v>3284445.82</v>
      </c>
      <c r="H43" s="205">
        <f t="shared" si="0"/>
        <v>2522981.0300000003</v>
      </c>
      <c r="I43" s="206">
        <f t="shared" si="1"/>
        <v>0.76816034371363151</v>
      </c>
      <c r="J43" s="207">
        <f t="shared" si="2"/>
        <v>1.4500658848119984E-2</v>
      </c>
      <c r="K43" s="208">
        <f t="shared" si="3"/>
        <v>2.9001317696239967E-3</v>
      </c>
    </row>
    <row r="44" spans="1:11" s="97" customFormat="1" ht="9.9499999999999993" customHeight="1" x14ac:dyDescent="0.15">
      <c r="A44" s="202">
        <v>37</v>
      </c>
      <c r="B44" s="203" t="s">
        <v>59</v>
      </c>
      <c r="C44" s="204">
        <v>7398863</v>
      </c>
      <c r="D44" s="204">
        <v>7574119</v>
      </c>
      <c r="E44" s="204">
        <v>11925363.9</v>
      </c>
      <c r="F44" s="204">
        <v>16137621.029999999</v>
      </c>
      <c r="G44" s="205">
        <f t="shared" si="0"/>
        <v>19324226.899999999</v>
      </c>
      <c r="H44" s="205">
        <f t="shared" si="0"/>
        <v>23711740.030000001</v>
      </c>
      <c r="I44" s="206">
        <f t="shared" si="1"/>
        <v>1.2270472786675881</v>
      </c>
      <c r="J44" s="207">
        <f t="shared" si="2"/>
        <v>2.3163124891937791E-2</v>
      </c>
      <c r="K44" s="208">
        <f t="shared" si="3"/>
        <v>4.6326249783875586E-3</v>
      </c>
    </row>
    <row r="45" spans="1:11" s="97" customFormat="1" ht="9.9499999999999993" customHeight="1" x14ac:dyDescent="0.15">
      <c r="A45" s="202">
        <v>38</v>
      </c>
      <c r="B45" s="203" t="s">
        <v>60</v>
      </c>
      <c r="C45" s="204">
        <v>921693</v>
      </c>
      <c r="D45" s="204">
        <v>647025</v>
      </c>
      <c r="E45" s="204">
        <v>0</v>
      </c>
      <c r="F45" s="204">
        <v>0</v>
      </c>
      <c r="G45" s="205">
        <f t="shared" si="0"/>
        <v>921693</v>
      </c>
      <c r="H45" s="205">
        <f t="shared" si="0"/>
        <v>647025</v>
      </c>
      <c r="I45" s="206">
        <f t="shared" si="1"/>
        <v>0.70199621782958099</v>
      </c>
      <c r="J45" s="207">
        <f t="shared" si="2"/>
        <v>1.3251670371586036E-2</v>
      </c>
      <c r="K45" s="208">
        <f t="shared" si="3"/>
        <v>2.6503340743172076E-3</v>
      </c>
    </row>
    <row r="46" spans="1:11" s="97" customFormat="1" ht="9.9499999999999993" customHeight="1" x14ac:dyDescent="0.15">
      <c r="A46" s="202">
        <v>39</v>
      </c>
      <c r="B46" s="203" t="s">
        <v>105</v>
      </c>
      <c r="C46" s="204">
        <v>800081</v>
      </c>
      <c r="D46" s="204">
        <v>836356</v>
      </c>
      <c r="E46" s="204">
        <v>5682</v>
      </c>
      <c r="F46" s="204">
        <v>4415</v>
      </c>
      <c r="G46" s="205">
        <f t="shared" si="0"/>
        <v>805763</v>
      </c>
      <c r="H46" s="205">
        <f t="shared" si="0"/>
        <v>840771</v>
      </c>
      <c r="I46" s="206">
        <f t="shared" si="1"/>
        <v>1.0434470185401912</v>
      </c>
      <c r="J46" s="207">
        <f t="shared" si="2"/>
        <v>1.9697279826749192E-2</v>
      </c>
      <c r="K46" s="208">
        <f t="shared" si="3"/>
        <v>3.9394559653498388E-3</v>
      </c>
    </row>
    <row r="47" spans="1:11" s="97" customFormat="1" ht="9.9499999999999993" customHeight="1" x14ac:dyDescent="0.15">
      <c r="A47" s="202">
        <v>40</v>
      </c>
      <c r="B47" s="203" t="s">
        <v>61</v>
      </c>
      <c r="C47" s="204">
        <v>4255194.34</v>
      </c>
      <c r="D47" s="204">
        <v>4901332</v>
      </c>
      <c r="E47" s="204">
        <v>7340842</v>
      </c>
      <c r="F47" s="204">
        <v>7275093.7400000002</v>
      </c>
      <c r="G47" s="205">
        <f t="shared" si="0"/>
        <v>11596036.34</v>
      </c>
      <c r="H47" s="205">
        <f t="shared" si="0"/>
        <v>12176425.74</v>
      </c>
      <c r="I47" s="206">
        <f t="shared" si="1"/>
        <v>1.0500506710209223</v>
      </c>
      <c r="J47" s="207">
        <f t="shared" si="2"/>
        <v>1.9821937800254683E-2</v>
      </c>
      <c r="K47" s="208">
        <f t="shared" si="3"/>
        <v>3.9643875600509368E-3</v>
      </c>
    </row>
    <row r="48" spans="1:11" s="97" customFormat="1" ht="9.9499999999999993" customHeight="1" x14ac:dyDescent="0.15">
      <c r="A48" s="202">
        <v>41</v>
      </c>
      <c r="B48" s="203" t="s">
        <v>62</v>
      </c>
      <c r="C48" s="204">
        <v>883865</v>
      </c>
      <c r="D48" s="204">
        <v>785962</v>
      </c>
      <c r="E48" s="204">
        <v>163182.44</v>
      </c>
      <c r="F48" s="204">
        <v>98810.48</v>
      </c>
      <c r="G48" s="205">
        <f t="shared" si="0"/>
        <v>1047047.44</v>
      </c>
      <c r="H48" s="205">
        <f t="shared" si="0"/>
        <v>884772.48</v>
      </c>
      <c r="I48" s="206">
        <f t="shared" si="1"/>
        <v>0.84501661166374664</v>
      </c>
      <c r="J48" s="207">
        <f t="shared" si="2"/>
        <v>1.5951484227228318E-2</v>
      </c>
      <c r="K48" s="208">
        <f t="shared" si="3"/>
        <v>3.1902968454456636E-3</v>
      </c>
    </row>
    <row r="49" spans="1:11" s="97" customFormat="1" ht="9.9499999999999993" customHeight="1" x14ac:dyDescent="0.15">
      <c r="A49" s="202">
        <v>42</v>
      </c>
      <c r="B49" s="203" t="s">
        <v>63</v>
      </c>
      <c r="C49" s="204">
        <v>732693</v>
      </c>
      <c r="D49" s="204">
        <v>610247</v>
      </c>
      <c r="E49" s="204">
        <v>250</v>
      </c>
      <c r="F49" s="204">
        <v>1620.39</v>
      </c>
      <c r="G49" s="205">
        <f t="shared" si="0"/>
        <v>732943</v>
      </c>
      <c r="H49" s="205">
        <f t="shared" si="0"/>
        <v>611867.39</v>
      </c>
      <c r="I49" s="206">
        <f t="shared" si="1"/>
        <v>0.8348089687738337</v>
      </c>
      <c r="J49" s="207">
        <f t="shared" si="2"/>
        <v>1.5758793276177026E-2</v>
      </c>
      <c r="K49" s="208">
        <f t="shared" si="3"/>
        <v>3.1517586552354052E-3</v>
      </c>
    </row>
    <row r="50" spans="1:11" s="97" customFormat="1" ht="9.9499999999999993" customHeight="1" x14ac:dyDescent="0.15">
      <c r="A50" s="202">
        <v>43</v>
      </c>
      <c r="B50" s="203" t="s">
        <v>64</v>
      </c>
      <c r="C50" s="204">
        <v>1260407</v>
      </c>
      <c r="D50" s="204">
        <v>1050405</v>
      </c>
      <c r="E50" s="204">
        <v>657204.61</v>
      </c>
      <c r="F50" s="204">
        <v>604340.28</v>
      </c>
      <c r="G50" s="205">
        <f t="shared" si="0"/>
        <v>1917611.6099999999</v>
      </c>
      <c r="H50" s="205">
        <f t="shared" si="0"/>
        <v>1654745.28</v>
      </c>
      <c r="I50" s="206">
        <f t="shared" si="1"/>
        <v>0.86291993194596905</v>
      </c>
      <c r="J50" s="207">
        <f t="shared" si="2"/>
        <v>1.6289447442572217E-2</v>
      </c>
      <c r="K50" s="208">
        <f t="shared" si="3"/>
        <v>3.2578894885144437E-3</v>
      </c>
    </row>
    <row r="51" spans="1:11" s="97" customFormat="1" ht="9.9499999999999993" customHeight="1" x14ac:dyDescent="0.15">
      <c r="A51" s="202">
        <v>44</v>
      </c>
      <c r="B51" s="203" t="s">
        <v>65</v>
      </c>
      <c r="C51" s="204">
        <v>2407641.4</v>
      </c>
      <c r="D51" s="204">
        <v>2571165</v>
      </c>
      <c r="E51" s="204">
        <v>298754.75</v>
      </c>
      <c r="F51" s="204">
        <v>320517</v>
      </c>
      <c r="G51" s="205">
        <f t="shared" si="0"/>
        <v>2706396.15</v>
      </c>
      <c r="H51" s="205">
        <f t="shared" si="0"/>
        <v>2891682</v>
      </c>
      <c r="I51" s="206">
        <f t="shared" si="1"/>
        <v>1.0684622057269777</v>
      </c>
      <c r="J51" s="207">
        <f t="shared" si="2"/>
        <v>2.0169494642817178E-2</v>
      </c>
      <c r="K51" s="208">
        <f t="shared" si="3"/>
        <v>4.0338989285634355E-3</v>
      </c>
    </row>
    <row r="52" spans="1:11" s="97" customFormat="1" ht="9.9499999999999993" customHeight="1" x14ac:dyDescent="0.15">
      <c r="A52" s="202">
        <v>45</v>
      </c>
      <c r="B52" s="203" t="s">
        <v>66</v>
      </c>
      <c r="C52" s="204">
        <v>852423</v>
      </c>
      <c r="D52" s="204">
        <v>659761</v>
      </c>
      <c r="E52" s="204">
        <v>21589</v>
      </c>
      <c r="F52" s="204">
        <v>20575</v>
      </c>
      <c r="G52" s="205">
        <f t="shared" si="0"/>
        <v>874012</v>
      </c>
      <c r="H52" s="205">
        <f t="shared" si="0"/>
        <v>680336</v>
      </c>
      <c r="I52" s="206">
        <f t="shared" si="1"/>
        <v>0.77840578847887676</v>
      </c>
      <c r="J52" s="207">
        <f t="shared" si="2"/>
        <v>1.469406338989813E-2</v>
      </c>
      <c r="K52" s="208">
        <f t="shared" si="3"/>
        <v>2.9388126779796263E-3</v>
      </c>
    </row>
    <row r="53" spans="1:11" s="97" customFormat="1" ht="9.9499999999999993" customHeight="1" x14ac:dyDescent="0.15">
      <c r="A53" s="202">
        <v>46</v>
      </c>
      <c r="B53" s="203" t="s">
        <v>67</v>
      </c>
      <c r="C53" s="204">
        <v>2906314</v>
      </c>
      <c r="D53" s="204">
        <v>2463143</v>
      </c>
      <c r="E53" s="204">
        <v>1510805.57</v>
      </c>
      <c r="F53" s="204">
        <v>1334248.5</v>
      </c>
      <c r="G53" s="205">
        <f t="shared" si="0"/>
        <v>4417119.57</v>
      </c>
      <c r="H53" s="205">
        <f t="shared" si="0"/>
        <v>3797391.5</v>
      </c>
      <c r="I53" s="206">
        <f t="shared" si="1"/>
        <v>0.85969859765421741</v>
      </c>
      <c r="J53" s="207">
        <f t="shared" si="2"/>
        <v>1.6228637912397023E-2</v>
      </c>
      <c r="K53" s="208">
        <f t="shared" si="3"/>
        <v>3.2457275824794049E-3</v>
      </c>
    </row>
    <row r="54" spans="1:11" s="97" customFormat="1" ht="9.9499999999999993" customHeight="1" x14ac:dyDescent="0.15">
      <c r="A54" s="202">
        <v>47</v>
      </c>
      <c r="B54" s="203" t="s">
        <v>68</v>
      </c>
      <c r="C54" s="204">
        <v>2271096</v>
      </c>
      <c r="D54" s="204">
        <v>2106727.25</v>
      </c>
      <c r="E54" s="204">
        <v>955473.74</v>
      </c>
      <c r="F54" s="204">
        <v>686585.21</v>
      </c>
      <c r="G54" s="205">
        <f t="shared" si="0"/>
        <v>3226569.74</v>
      </c>
      <c r="H54" s="205">
        <f t="shared" si="0"/>
        <v>2793312.46</v>
      </c>
      <c r="I54" s="206">
        <f t="shared" si="1"/>
        <v>0.86572201597601295</v>
      </c>
      <c r="J54" s="207">
        <f t="shared" si="2"/>
        <v>1.6342342733140065E-2</v>
      </c>
      <c r="K54" s="208">
        <f t="shared" si="3"/>
        <v>3.2684685466280133E-3</v>
      </c>
    </row>
    <row r="55" spans="1:11" s="97" customFormat="1" ht="9.9499999999999993" customHeight="1" x14ac:dyDescent="0.15">
      <c r="A55" s="202">
        <v>48</v>
      </c>
      <c r="B55" s="203" t="s">
        <v>69</v>
      </c>
      <c r="C55" s="204">
        <v>2351260.34</v>
      </c>
      <c r="D55" s="204">
        <v>2509342.4700000002</v>
      </c>
      <c r="E55" s="204">
        <v>30726</v>
      </c>
      <c r="F55" s="204">
        <v>113754.11</v>
      </c>
      <c r="G55" s="205">
        <f t="shared" si="0"/>
        <v>2381986.34</v>
      </c>
      <c r="H55" s="205">
        <f t="shared" si="0"/>
        <v>2623096.58</v>
      </c>
      <c r="I55" s="206">
        <f t="shared" si="1"/>
        <v>1.1012223437016018</v>
      </c>
      <c r="J55" s="207">
        <f t="shared" si="2"/>
        <v>2.0787911863225601E-2</v>
      </c>
      <c r="K55" s="208">
        <f t="shared" si="3"/>
        <v>4.1575823726451204E-3</v>
      </c>
    </row>
    <row r="56" spans="1:11" s="97" customFormat="1" ht="9.9499999999999993" customHeight="1" x14ac:dyDescent="0.15">
      <c r="A56" s="202">
        <v>49</v>
      </c>
      <c r="B56" s="203" t="s">
        <v>70</v>
      </c>
      <c r="C56" s="204">
        <v>709834</v>
      </c>
      <c r="D56" s="204">
        <v>753619.95</v>
      </c>
      <c r="E56" s="204">
        <v>0</v>
      </c>
      <c r="F56" s="204">
        <v>73485</v>
      </c>
      <c r="G56" s="205">
        <f t="shared" si="0"/>
        <v>709834</v>
      </c>
      <c r="H56" s="205">
        <f t="shared" si="0"/>
        <v>827104.95</v>
      </c>
      <c r="I56" s="206">
        <f t="shared" si="1"/>
        <v>1.1652089784372119</v>
      </c>
      <c r="J56" s="207">
        <f t="shared" si="2"/>
        <v>2.1995795567107936E-2</v>
      </c>
      <c r="K56" s="208">
        <f t="shared" si="3"/>
        <v>4.3991591134215869E-3</v>
      </c>
    </row>
    <row r="57" spans="1:11" s="97" customFormat="1" ht="9.9499999999999993" customHeight="1" x14ac:dyDescent="0.15">
      <c r="A57" s="202">
        <v>50</v>
      </c>
      <c r="B57" s="203" t="s">
        <v>71</v>
      </c>
      <c r="C57" s="204">
        <v>1920220.87</v>
      </c>
      <c r="D57" s="204">
        <v>1634191.49</v>
      </c>
      <c r="E57" s="204">
        <v>841670</v>
      </c>
      <c r="F57" s="204">
        <v>901032</v>
      </c>
      <c r="G57" s="205">
        <f t="shared" si="0"/>
        <v>2761890.87</v>
      </c>
      <c r="H57" s="205">
        <f t="shared" si="0"/>
        <v>2535223.4900000002</v>
      </c>
      <c r="I57" s="206">
        <f t="shared" si="1"/>
        <v>0.9179303634107745</v>
      </c>
      <c r="J57" s="207">
        <f t="shared" si="2"/>
        <v>1.7327886235054851E-2</v>
      </c>
      <c r="K57" s="208">
        <f t="shared" si="3"/>
        <v>3.4655772470109703E-3</v>
      </c>
    </row>
    <row r="58" spans="1:11" s="97" customFormat="1" ht="9.9499999999999993" customHeight="1" x14ac:dyDescent="0.15">
      <c r="A58" s="202">
        <v>51</v>
      </c>
      <c r="B58" s="203" t="s">
        <v>72</v>
      </c>
      <c r="C58" s="204">
        <v>2465796.59</v>
      </c>
      <c r="D58" s="204">
        <v>421497</v>
      </c>
      <c r="E58" s="204">
        <v>1633265.2</v>
      </c>
      <c r="F58" s="204">
        <v>1061942.3600000001</v>
      </c>
      <c r="G58" s="205">
        <f t="shared" si="0"/>
        <v>4099061.79</v>
      </c>
      <c r="H58" s="205">
        <f t="shared" si="0"/>
        <v>1483439.36</v>
      </c>
      <c r="I58" s="206">
        <f t="shared" si="1"/>
        <v>0.36189729162389622</v>
      </c>
      <c r="J58" s="207">
        <f t="shared" si="2"/>
        <v>6.8315804204715077E-3</v>
      </c>
      <c r="K58" s="208">
        <f t="shared" si="3"/>
        <v>1.3663160840943016E-3</v>
      </c>
    </row>
    <row r="59" spans="1:11" s="97" customFormat="1" ht="9.9499999999999993" customHeight="1" x14ac:dyDescent="0.15">
      <c r="A59" s="202">
        <v>52</v>
      </c>
      <c r="B59" s="203" t="s">
        <v>73</v>
      </c>
      <c r="C59" s="204">
        <v>915369</v>
      </c>
      <c r="D59" s="204">
        <v>658329</v>
      </c>
      <c r="E59" s="204">
        <v>92097.5</v>
      </c>
      <c r="F59" s="204">
        <v>154087.5</v>
      </c>
      <c r="G59" s="205">
        <f t="shared" si="0"/>
        <v>1007466.5</v>
      </c>
      <c r="H59" s="205">
        <f t="shared" si="0"/>
        <v>812416.5</v>
      </c>
      <c r="I59" s="206">
        <f t="shared" si="1"/>
        <v>0.80639554764351962</v>
      </c>
      <c r="J59" s="207">
        <f t="shared" si="2"/>
        <v>1.5222429573090258E-2</v>
      </c>
      <c r="K59" s="208">
        <f t="shared" si="3"/>
        <v>3.0444859146180519E-3</v>
      </c>
    </row>
    <row r="60" spans="1:11" s="97" customFormat="1" ht="9.9499999999999993" customHeight="1" x14ac:dyDescent="0.15">
      <c r="A60" s="202">
        <v>53</v>
      </c>
      <c r="B60" s="203" t="s">
        <v>74</v>
      </c>
      <c r="C60" s="204">
        <v>34842826.310000002</v>
      </c>
      <c r="D60" s="204">
        <v>40399863.689999998</v>
      </c>
      <c r="E60" s="204">
        <v>7521777.4400000004</v>
      </c>
      <c r="F60" s="204">
        <v>7523643.21</v>
      </c>
      <c r="G60" s="205">
        <f t="shared" si="0"/>
        <v>42364603.75</v>
      </c>
      <c r="H60" s="205">
        <f t="shared" si="0"/>
        <v>47923506.899999999</v>
      </c>
      <c r="I60" s="206">
        <f t="shared" si="1"/>
        <v>1.1312157475331042</v>
      </c>
      <c r="J60" s="207">
        <f t="shared" si="2"/>
        <v>2.1354101097301254E-2</v>
      </c>
      <c r="K60" s="208">
        <f t="shared" si="3"/>
        <v>4.270820219460251E-3</v>
      </c>
    </row>
    <row r="61" spans="1:11" s="97" customFormat="1" ht="9.9499999999999993" customHeight="1" x14ac:dyDescent="0.15">
      <c r="A61" s="202">
        <v>54</v>
      </c>
      <c r="B61" s="203" t="s">
        <v>75</v>
      </c>
      <c r="C61" s="204">
        <v>12299030.85</v>
      </c>
      <c r="D61" s="204">
        <v>12621709.83</v>
      </c>
      <c r="E61" s="204">
        <v>1648056.02</v>
      </c>
      <c r="F61" s="204">
        <v>1678153.06</v>
      </c>
      <c r="G61" s="205">
        <f t="shared" si="0"/>
        <v>13947086.869999999</v>
      </c>
      <c r="H61" s="205">
        <f t="shared" si="0"/>
        <v>14299862.890000001</v>
      </c>
      <c r="I61" s="206">
        <f t="shared" si="1"/>
        <v>1.0252938856184239</v>
      </c>
      <c r="J61" s="207">
        <f t="shared" si="2"/>
        <v>1.9354600866975585E-2</v>
      </c>
      <c r="K61" s="208">
        <f t="shared" si="3"/>
        <v>3.8709201733951172E-3</v>
      </c>
    </row>
    <row r="62" spans="1:11" s="97" customFormat="1" ht="9.9499999999999993" customHeight="1" x14ac:dyDescent="0.15">
      <c r="A62" s="202">
        <v>55</v>
      </c>
      <c r="B62" s="203" t="s">
        <v>76</v>
      </c>
      <c r="C62" s="204">
        <v>1218992</v>
      </c>
      <c r="D62" s="204">
        <v>1516122.25</v>
      </c>
      <c r="E62" s="204">
        <v>1822824</v>
      </c>
      <c r="F62" s="204">
        <v>1999004</v>
      </c>
      <c r="G62" s="205">
        <f t="shared" si="0"/>
        <v>3041816</v>
      </c>
      <c r="H62" s="205">
        <f t="shared" si="0"/>
        <v>3515126.25</v>
      </c>
      <c r="I62" s="206">
        <f t="shared" si="1"/>
        <v>1.1556012099351176</v>
      </c>
      <c r="J62" s="207">
        <f t="shared" si="2"/>
        <v>2.1814428519875254E-2</v>
      </c>
      <c r="K62" s="208">
        <f t="shared" si="3"/>
        <v>4.3628857039750514E-3</v>
      </c>
    </row>
    <row r="63" spans="1:11" s="97" customFormat="1" ht="9.9499999999999993" customHeight="1" x14ac:dyDescent="0.15">
      <c r="A63" s="202">
        <v>56</v>
      </c>
      <c r="B63" s="203" t="s">
        <v>77</v>
      </c>
      <c r="C63" s="204">
        <v>3296448</v>
      </c>
      <c r="D63" s="204">
        <v>2725160</v>
      </c>
      <c r="E63" s="204">
        <v>673429.92</v>
      </c>
      <c r="F63" s="204">
        <v>465288.64</v>
      </c>
      <c r="G63" s="205">
        <f t="shared" si="0"/>
        <v>3969877.92</v>
      </c>
      <c r="H63" s="205">
        <f t="shared" si="0"/>
        <v>3190448.64</v>
      </c>
      <c r="I63" s="206">
        <f t="shared" si="1"/>
        <v>0.8036641690986811</v>
      </c>
      <c r="J63" s="207">
        <f t="shared" si="2"/>
        <v>1.5170868998806639E-2</v>
      </c>
      <c r="K63" s="208">
        <f t="shared" si="3"/>
        <v>3.0341737997613277E-3</v>
      </c>
    </row>
    <row r="64" spans="1:11" s="97" customFormat="1" ht="9.9499999999999993" customHeight="1" x14ac:dyDescent="0.15">
      <c r="A64" s="202">
        <v>57</v>
      </c>
      <c r="B64" s="203" t="s">
        <v>78</v>
      </c>
      <c r="C64" s="204">
        <v>3735258</v>
      </c>
      <c r="D64" s="204">
        <v>4632168</v>
      </c>
      <c r="E64" s="204">
        <v>8335402</v>
      </c>
      <c r="F64" s="204">
        <v>6434452.29</v>
      </c>
      <c r="G64" s="205">
        <f t="shared" si="0"/>
        <v>12070660</v>
      </c>
      <c r="H64" s="205">
        <f t="shared" si="0"/>
        <v>11066620.289999999</v>
      </c>
      <c r="I64" s="206">
        <f t="shared" si="1"/>
        <v>0.91681981681200519</v>
      </c>
      <c r="J64" s="207">
        <f t="shared" si="2"/>
        <v>1.7306922308062939E-2</v>
      </c>
      <c r="K64" s="208">
        <f t="shared" si="3"/>
        <v>3.4613844616125881E-3</v>
      </c>
    </row>
    <row r="65" spans="1:11" s="97" customFormat="1" ht="9.9499999999999993" customHeight="1" x14ac:dyDescent="0.15">
      <c r="A65" s="202">
        <v>58</v>
      </c>
      <c r="B65" s="203" t="s">
        <v>79</v>
      </c>
      <c r="C65" s="204">
        <v>1295429.3999999999</v>
      </c>
      <c r="D65" s="204">
        <v>1288907.5</v>
      </c>
      <c r="E65" s="204">
        <v>449795.82</v>
      </c>
      <c r="F65" s="204">
        <v>284890.06</v>
      </c>
      <c r="G65" s="205">
        <f t="shared" si="0"/>
        <v>1745225.22</v>
      </c>
      <c r="H65" s="205">
        <f t="shared" si="0"/>
        <v>1573797.56</v>
      </c>
      <c r="I65" s="206">
        <f>MIN(H65/G65,2)</f>
        <v>0.90177333100881962</v>
      </c>
      <c r="J65" s="207">
        <f>+I65/$I$67</f>
        <v>1.7022887914357746E-2</v>
      </c>
      <c r="K65" s="208">
        <f t="shared" si="3"/>
        <v>3.4045775828715494E-3</v>
      </c>
    </row>
    <row r="66" spans="1:11" s="97" customFormat="1" ht="9.9499999999999993" customHeight="1" x14ac:dyDescent="0.15">
      <c r="A66" s="209">
        <v>59</v>
      </c>
      <c r="B66" s="210" t="s">
        <v>81</v>
      </c>
      <c r="C66" s="211">
        <v>0</v>
      </c>
      <c r="D66" s="211">
        <v>0</v>
      </c>
      <c r="E66" s="211">
        <v>0</v>
      </c>
      <c r="F66" s="211">
        <v>0</v>
      </c>
      <c r="G66" s="212">
        <f t="shared" ref="G66" si="4">+C66+E66</f>
        <v>0</v>
      </c>
      <c r="H66" s="212">
        <v>0</v>
      </c>
      <c r="I66" s="213">
        <v>0</v>
      </c>
      <c r="J66" s="214">
        <v>0</v>
      </c>
      <c r="K66" s="208">
        <f t="shared" si="3"/>
        <v>0</v>
      </c>
    </row>
    <row r="67" spans="1:11" s="106" customFormat="1" ht="9.9499999999999993" customHeight="1" thickBot="1" x14ac:dyDescent="0.3">
      <c r="A67" s="215"/>
      <c r="B67" s="215" t="s">
        <v>19</v>
      </c>
      <c r="C67" s="216">
        <f>SUM(C8:C66)</f>
        <v>917298645.8900001</v>
      </c>
      <c r="D67" s="216">
        <f t="shared" ref="D67:K67" si="5">SUM(D8:D66)</f>
        <v>957470116.93999994</v>
      </c>
      <c r="E67" s="216">
        <f t="shared" si="5"/>
        <v>1531755704.29</v>
      </c>
      <c r="F67" s="216">
        <f t="shared" si="5"/>
        <v>1558351363.1900001</v>
      </c>
      <c r="G67" s="216">
        <f t="shared" si="5"/>
        <v>2449054350.1800003</v>
      </c>
      <c r="H67" s="216">
        <f t="shared" si="5"/>
        <v>2515821480.1299996</v>
      </c>
      <c r="I67" s="217">
        <f t="shared" si="5"/>
        <v>52.974168398784435</v>
      </c>
      <c r="J67" s="217">
        <f t="shared" si="5"/>
        <v>1</v>
      </c>
      <c r="K67" s="217">
        <f t="shared" si="5"/>
        <v>0.2</v>
      </c>
    </row>
    <row r="68" spans="1:11" s="97" customFormat="1" ht="9" thickTop="1" x14ac:dyDescent="0.15">
      <c r="A68" s="202"/>
      <c r="B68" s="202"/>
      <c r="C68" s="202"/>
      <c r="D68" s="202"/>
      <c r="E68" s="202"/>
      <c r="F68" s="202"/>
      <c r="G68" s="202"/>
      <c r="H68" s="202"/>
      <c r="I68" s="202"/>
      <c r="J68" s="202"/>
      <c r="K68" s="202"/>
    </row>
    <row r="69" spans="1:11" s="97" customFormat="1" ht="8.25" x14ac:dyDescent="0.15">
      <c r="A69" s="202"/>
      <c r="B69" s="203" t="s">
        <v>81</v>
      </c>
      <c r="C69" s="202"/>
      <c r="D69" s="205">
        <v>2602706.14</v>
      </c>
      <c r="E69" s="202"/>
      <c r="F69" s="205">
        <v>9113929.6699999999</v>
      </c>
      <c r="G69" s="202"/>
      <c r="H69" s="202"/>
      <c r="I69" s="202"/>
      <c r="J69" s="202"/>
      <c r="K69" s="202"/>
    </row>
    <row r="70" spans="1:11" s="97" customFormat="1" ht="8.25" x14ac:dyDescent="0.15">
      <c r="A70" s="202"/>
      <c r="B70" s="203" t="s">
        <v>196</v>
      </c>
      <c r="C70" s="202"/>
      <c r="D70" s="205">
        <f>+D67+D69</f>
        <v>960072823.07999992</v>
      </c>
      <c r="E70" s="202"/>
      <c r="F70" s="205">
        <f>+F67+F69</f>
        <v>1567465292.8600001</v>
      </c>
      <c r="G70" s="202"/>
      <c r="H70" s="202"/>
      <c r="I70" s="202"/>
      <c r="J70" s="202"/>
      <c r="K70" s="202"/>
    </row>
    <row r="71" spans="1:11" s="3" customFormat="1" ht="6.75" customHeight="1" x14ac:dyDescent="0.2">
      <c r="A71" s="202"/>
      <c r="B71" s="203"/>
      <c r="C71" s="202"/>
      <c r="D71" s="205"/>
      <c r="E71" s="202"/>
      <c r="F71" s="205"/>
      <c r="G71" s="202"/>
      <c r="H71" s="202"/>
      <c r="I71" s="202"/>
      <c r="J71" s="202"/>
      <c r="K71" s="202"/>
    </row>
    <row r="72" spans="1:11" s="3" customFormat="1" ht="13.5" customHeight="1" x14ac:dyDescent="0.2">
      <c r="A72" s="202"/>
      <c r="B72" s="218" t="s">
        <v>198</v>
      </c>
      <c r="C72" s="218"/>
      <c r="D72" s="218"/>
      <c r="E72" s="218"/>
      <c r="F72" s="218"/>
      <c r="G72" s="218"/>
      <c r="H72" s="218"/>
      <c r="I72" s="218"/>
      <c r="J72" s="218"/>
      <c r="K72" s="202"/>
    </row>
    <row r="73" spans="1:11" s="3" customFormat="1" ht="11.25" x14ac:dyDescent="0.2">
      <c r="A73" s="202"/>
      <c r="B73" s="202" t="s">
        <v>200</v>
      </c>
      <c r="C73" s="202"/>
      <c r="D73" s="202"/>
      <c r="E73" s="202"/>
      <c r="F73" s="202"/>
      <c r="G73" s="202"/>
      <c r="H73" s="202"/>
      <c r="I73" s="202"/>
      <c r="J73" s="202"/>
      <c r="K73" s="202"/>
    </row>
    <row r="74" spans="1:11" s="3" customFormat="1" ht="11.25" x14ac:dyDescent="0.2">
      <c r="A74" s="202"/>
      <c r="B74" s="202" t="s">
        <v>199</v>
      </c>
      <c r="C74" s="202"/>
      <c r="D74" s="202"/>
      <c r="E74" s="202"/>
      <c r="F74" s="202"/>
      <c r="G74" s="202"/>
      <c r="H74" s="202"/>
      <c r="I74" s="202"/>
      <c r="J74" s="202"/>
      <c r="K74" s="202"/>
    </row>
  </sheetData>
  <mergeCells count="8">
    <mergeCell ref="K3:K5"/>
    <mergeCell ref="G4:H4"/>
    <mergeCell ref="B72:J72"/>
    <mergeCell ref="A3:B7"/>
    <mergeCell ref="C3:H3"/>
    <mergeCell ref="J3:J5"/>
    <mergeCell ref="C4:D4"/>
    <mergeCell ref="E4:F4"/>
  </mergeCells>
  <printOptions horizontalCentered="1"/>
  <pageMargins left="0.19685039370078741" right="0.19685039370078741" top="0.19685039370078741" bottom="0.19685039370078741" header="0.31496062992125984" footer="0.31496062992125984"/>
  <pageSetup paperSize="13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FA19-B37C-40F2-B070-9E252F40C641}">
  <sheetPr>
    <pageSetUpPr fitToPage="1"/>
  </sheetPr>
  <dimension ref="A1:J69"/>
  <sheetViews>
    <sheetView zoomScale="124" zoomScaleNormal="124" workbookViewId="0">
      <selection activeCell="A2" sqref="A2"/>
    </sheetView>
  </sheetViews>
  <sheetFormatPr baseColWidth="10" defaultColWidth="11.42578125" defaultRowHeight="8.25" x14ac:dyDescent="0.15"/>
  <cols>
    <col min="1" max="1" width="3.42578125" style="202" customWidth="1"/>
    <col min="2" max="2" width="17" style="202" customWidth="1"/>
    <col min="3" max="3" width="7.5703125" style="202" customWidth="1"/>
    <col min="4" max="4" width="8" style="202" customWidth="1"/>
    <col min="5" max="5" width="6.85546875" style="202" customWidth="1"/>
    <col min="6" max="6" width="8" style="202" customWidth="1"/>
    <col min="7" max="7" width="6.7109375" style="202" customWidth="1"/>
    <col min="8" max="8" width="9.28515625" style="202" customWidth="1"/>
    <col min="9" max="9" width="9.85546875" style="202" customWidth="1"/>
    <col min="10" max="10" width="9.7109375" style="202" customWidth="1"/>
    <col min="11" max="11" width="12.7109375" style="202" bestFit="1" customWidth="1"/>
    <col min="12" max="16384" width="11.42578125" style="202"/>
  </cols>
  <sheetData>
    <row r="1" spans="1:10" s="11" customFormat="1" ht="12.75" x14ac:dyDescent="0.2">
      <c r="A1" s="247" t="s">
        <v>239</v>
      </c>
      <c r="B1" s="247"/>
      <c r="C1" s="247"/>
      <c r="D1" s="247"/>
      <c r="E1" s="247"/>
      <c r="F1" s="247"/>
      <c r="G1" s="247"/>
      <c r="H1" s="247"/>
      <c r="I1" s="247"/>
    </row>
    <row r="2" spans="1:10" s="11" customFormat="1" ht="12.75" x14ac:dyDescent="0.2">
      <c r="A2" s="248"/>
      <c r="B2" s="248"/>
      <c r="C2" s="248"/>
      <c r="D2" s="248"/>
      <c r="E2" s="248"/>
      <c r="F2" s="248"/>
      <c r="G2" s="248"/>
      <c r="H2" s="248"/>
      <c r="I2" s="248"/>
    </row>
    <row r="3" spans="1:10" s="237" customFormat="1" x14ac:dyDescent="0.15">
      <c r="B3" s="238"/>
      <c r="C3" s="238"/>
      <c r="D3" s="238"/>
      <c r="E3" s="238"/>
      <c r="F3" s="238"/>
      <c r="G3" s="238"/>
      <c r="H3" s="238"/>
      <c r="I3" s="238"/>
    </row>
    <row r="4" spans="1:10" s="237" customFormat="1" ht="12.75" customHeight="1" x14ac:dyDescent="0.15">
      <c r="A4" s="193" t="s">
        <v>21</v>
      </c>
      <c r="B4" s="193"/>
      <c r="C4" s="194" t="s">
        <v>133</v>
      </c>
      <c r="D4" s="194"/>
      <c r="E4" s="194"/>
      <c r="F4" s="194"/>
      <c r="G4" s="194"/>
      <c r="H4" s="194"/>
      <c r="I4" s="194"/>
      <c r="J4" s="194"/>
    </row>
    <row r="5" spans="1:10" ht="47.25" customHeight="1" x14ac:dyDescent="0.15">
      <c r="A5" s="195"/>
      <c r="B5" s="195"/>
      <c r="C5" s="199" t="s">
        <v>132</v>
      </c>
      <c r="D5" s="196" t="s">
        <v>150</v>
      </c>
      <c r="E5" s="199" t="s">
        <v>131</v>
      </c>
      <c r="F5" s="196" t="s">
        <v>151</v>
      </c>
      <c r="G5" s="199" t="s">
        <v>130</v>
      </c>
      <c r="H5" s="196" t="s">
        <v>129</v>
      </c>
      <c r="I5" s="196" t="s">
        <v>154</v>
      </c>
      <c r="J5" s="239">
        <v>0.1</v>
      </c>
    </row>
    <row r="6" spans="1:10" ht="8.25" customHeight="1" x14ac:dyDescent="0.15">
      <c r="A6" s="195"/>
      <c r="B6" s="195"/>
      <c r="C6" s="197" t="s">
        <v>128</v>
      </c>
      <c r="D6" s="196"/>
      <c r="E6" s="199" t="s">
        <v>127</v>
      </c>
      <c r="F6" s="196"/>
      <c r="G6" s="199" t="s">
        <v>126</v>
      </c>
      <c r="H6" s="196"/>
      <c r="I6" s="196"/>
      <c r="J6" s="198"/>
    </row>
    <row r="7" spans="1:10" ht="16.5" customHeight="1" x14ac:dyDescent="0.15">
      <c r="A7" s="195"/>
      <c r="B7" s="195"/>
      <c r="C7" s="197"/>
      <c r="D7" s="199" t="s">
        <v>145</v>
      </c>
      <c r="E7" s="199"/>
      <c r="F7" s="199" t="s">
        <v>147</v>
      </c>
      <c r="G7" s="199"/>
      <c r="H7" s="199" t="s">
        <v>148</v>
      </c>
      <c r="I7" s="199" t="s">
        <v>149</v>
      </c>
      <c r="J7" s="196" t="s">
        <v>228</v>
      </c>
    </row>
    <row r="8" spans="1:10" ht="15.75" customHeight="1" thickBot="1" x14ac:dyDescent="0.2">
      <c r="A8" s="200"/>
      <c r="B8" s="200"/>
      <c r="C8" s="240" t="s">
        <v>115</v>
      </c>
      <c r="D8" s="240" t="s">
        <v>114</v>
      </c>
      <c r="E8" s="240" t="s">
        <v>113</v>
      </c>
      <c r="F8" s="240" t="s">
        <v>112</v>
      </c>
      <c r="G8" s="240" t="s">
        <v>125</v>
      </c>
      <c r="H8" s="240" t="s">
        <v>124</v>
      </c>
      <c r="I8" s="240" t="s">
        <v>146</v>
      </c>
      <c r="J8" s="241"/>
    </row>
    <row r="9" spans="1:10" ht="9" thickTop="1" x14ac:dyDescent="0.15">
      <c r="A9" s="202">
        <v>1</v>
      </c>
      <c r="B9" s="203" t="s">
        <v>24</v>
      </c>
      <c r="C9" s="242">
        <v>14650</v>
      </c>
      <c r="D9" s="202">
        <f t="shared" ref="D9:D40" si="0">+C9/$C$68</f>
        <v>9.6059841675021351E-3</v>
      </c>
      <c r="E9" s="243">
        <v>4229</v>
      </c>
      <c r="F9" s="244">
        <f t="shared" ref="F9:F40" si="1">+E9/$E$68</f>
        <v>9.2727196981158555E-3</v>
      </c>
      <c r="G9" s="243">
        <v>6026</v>
      </c>
      <c r="H9" s="207">
        <f t="shared" ref="H9:H40" si="2">+G9/$G$68</f>
        <v>8.3809915884106995E-3</v>
      </c>
      <c r="I9" s="202">
        <f t="shared" ref="I9:I67" si="3">0.25*D9+0.25*F9+0.5*H9</f>
        <v>8.9101717606098474E-3</v>
      </c>
      <c r="J9" s="207">
        <f>I9*10%</f>
        <v>8.9101717606098483E-4</v>
      </c>
    </row>
    <row r="10" spans="1:10" x14ac:dyDescent="0.15">
      <c r="A10" s="202">
        <v>2</v>
      </c>
      <c r="B10" s="203" t="s">
        <v>25</v>
      </c>
      <c r="C10" s="242">
        <v>5809</v>
      </c>
      <c r="D10" s="202">
        <f t="shared" si="0"/>
        <v>3.8089530395235432E-3</v>
      </c>
      <c r="E10" s="243">
        <v>2584</v>
      </c>
      <c r="F10" s="244">
        <f t="shared" si="1"/>
        <v>5.6658093402533385E-3</v>
      </c>
      <c r="G10" s="243">
        <v>5579</v>
      </c>
      <c r="H10" s="207">
        <f t="shared" si="2"/>
        <v>7.7593017045707417E-3</v>
      </c>
      <c r="I10" s="202">
        <f t="shared" si="3"/>
        <v>6.2483414472295912E-3</v>
      </c>
      <c r="J10" s="207">
        <f t="shared" ref="J10:J67" si="4">I10*10%</f>
        <v>6.248341447229592E-4</v>
      </c>
    </row>
    <row r="11" spans="1:10" x14ac:dyDescent="0.15">
      <c r="A11" s="202">
        <v>3</v>
      </c>
      <c r="B11" s="203" t="s">
        <v>26</v>
      </c>
      <c r="C11" s="242">
        <v>49516</v>
      </c>
      <c r="D11" s="202">
        <f t="shared" si="0"/>
        <v>3.2467570787579232E-2</v>
      </c>
      <c r="E11" s="243">
        <v>13415</v>
      </c>
      <c r="F11" s="244">
        <f t="shared" si="1"/>
        <v>2.9414408784635658E-2</v>
      </c>
      <c r="G11" s="243">
        <v>48664</v>
      </c>
      <c r="H11" s="207">
        <f t="shared" si="2"/>
        <v>6.7682139837108912E-2</v>
      </c>
      <c r="I11" s="202">
        <f t="shared" si="3"/>
        <v>4.9311564811608179E-2</v>
      </c>
      <c r="J11" s="207">
        <f t="shared" si="4"/>
        <v>4.9311564811608186E-3</v>
      </c>
    </row>
    <row r="12" spans="1:10" x14ac:dyDescent="0.15">
      <c r="A12" s="202">
        <v>4</v>
      </c>
      <c r="B12" s="203" t="s">
        <v>27</v>
      </c>
      <c r="C12" s="242">
        <v>2196</v>
      </c>
      <c r="D12" s="202">
        <f t="shared" si="0"/>
        <v>1.4399140772583406E-3</v>
      </c>
      <c r="E12" s="243">
        <v>1551</v>
      </c>
      <c r="F12" s="244">
        <f t="shared" si="1"/>
        <v>3.4008011945560871E-3</v>
      </c>
      <c r="G12" s="243">
        <v>1188</v>
      </c>
      <c r="H12" s="207">
        <f t="shared" si="2"/>
        <v>1.6522764698028395E-3</v>
      </c>
      <c r="I12" s="202">
        <f t="shared" si="3"/>
        <v>2.0363170528550265E-3</v>
      </c>
      <c r="J12" s="207">
        <f t="shared" si="4"/>
        <v>2.0363170528550265E-4</v>
      </c>
    </row>
    <row r="13" spans="1:10" x14ac:dyDescent="0.15">
      <c r="A13" s="202">
        <v>5</v>
      </c>
      <c r="B13" s="203" t="s">
        <v>28</v>
      </c>
      <c r="C13" s="242">
        <v>28325</v>
      </c>
      <c r="D13" s="202">
        <f t="shared" si="0"/>
        <v>1.8572662221467442E-2</v>
      </c>
      <c r="E13" s="243">
        <v>5008</v>
      </c>
      <c r="F13" s="244">
        <f t="shared" si="1"/>
        <v>1.0980794572751054E-2</v>
      </c>
      <c r="G13" s="243">
        <v>25945</v>
      </c>
      <c r="H13" s="207">
        <f t="shared" si="2"/>
        <v>3.6084438559793493E-2</v>
      </c>
      <c r="I13" s="202">
        <f t="shared" si="3"/>
        <v>2.5430583478451368E-2</v>
      </c>
      <c r="J13" s="207">
        <f t="shared" si="4"/>
        <v>2.5430583478451372E-3</v>
      </c>
    </row>
    <row r="14" spans="1:10" x14ac:dyDescent="0.15">
      <c r="A14" s="202">
        <v>6</v>
      </c>
      <c r="B14" s="203" t="s">
        <v>29</v>
      </c>
      <c r="C14" s="242">
        <v>12738</v>
      </c>
      <c r="D14" s="202">
        <f t="shared" si="0"/>
        <v>8.3522884863919591E-3</v>
      </c>
      <c r="E14" s="243">
        <v>3025</v>
      </c>
      <c r="F14" s="244">
        <f t="shared" si="1"/>
        <v>6.6327682872547797E-3</v>
      </c>
      <c r="G14" s="243">
        <v>3501</v>
      </c>
      <c r="H14" s="207">
        <f t="shared" si="2"/>
        <v>4.8692086875250342E-3</v>
      </c>
      <c r="I14" s="202">
        <f t="shared" si="3"/>
        <v>6.1808685371742018E-3</v>
      </c>
      <c r="J14" s="207">
        <f t="shared" si="4"/>
        <v>6.1808685371742022E-4</v>
      </c>
    </row>
    <row r="15" spans="1:10" x14ac:dyDescent="0.15">
      <c r="A15" s="202">
        <v>7</v>
      </c>
      <c r="B15" s="203" t="s">
        <v>30</v>
      </c>
      <c r="C15" s="242">
        <v>7076</v>
      </c>
      <c r="D15" s="202">
        <f t="shared" si="0"/>
        <v>4.6397231378324313E-3</v>
      </c>
      <c r="E15" s="243">
        <v>2334</v>
      </c>
      <c r="F15" s="244">
        <f t="shared" si="1"/>
        <v>5.1176466718851751E-3</v>
      </c>
      <c r="G15" s="243">
        <v>2977</v>
      </c>
      <c r="H15" s="207">
        <f t="shared" si="2"/>
        <v>4.1404268102719303E-3</v>
      </c>
      <c r="I15" s="202">
        <f t="shared" si="3"/>
        <v>4.509555857565367E-3</v>
      </c>
      <c r="J15" s="207">
        <f t="shared" si="4"/>
        <v>4.5095558575653671E-4</v>
      </c>
    </row>
    <row r="16" spans="1:10" x14ac:dyDescent="0.15">
      <c r="A16" s="202">
        <v>8</v>
      </c>
      <c r="B16" s="203" t="s">
        <v>31</v>
      </c>
      <c r="C16" s="242">
        <v>12761</v>
      </c>
      <c r="D16" s="202">
        <f t="shared" si="0"/>
        <v>8.3673695536856489E-3</v>
      </c>
      <c r="E16" s="243">
        <v>3574</v>
      </c>
      <c r="F16" s="244">
        <f t="shared" si="1"/>
        <v>7.8365335069912664E-3</v>
      </c>
      <c r="G16" s="243">
        <v>2625</v>
      </c>
      <c r="H16" s="207">
        <f t="shared" si="2"/>
        <v>3.6508634118118297E-3</v>
      </c>
      <c r="I16" s="202">
        <f t="shared" si="3"/>
        <v>5.8764074710751435E-3</v>
      </c>
      <c r="J16" s="207">
        <f t="shared" si="4"/>
        <v>5.8764074710751437E-4</v>
      </c>
    </row>
    <row r="17" spans="1:10" x14ac:dyDescent="0.15">
      <c r="A17" s="202">
        <v>9</v>
      </c>
      <c r="B17" s="203" t="s">
        <v>32</v>
      </c>
      <c r="C17" s="242">
        <v>15319</v>
      </c>
      <c r="D17" s="202">
        <f t="shared" si="0"/>
        <v>1.00446465161751E-2</v>
      </c>
      <c r="E17" s="243">
        <v>4683</v>
      </c>
      <c r="F17" s="244">
        <f t="shared" si="1"/>
        <v>1.026818310387244E-2</v>
      </c>
      <c r="G17" s="243">
        <v>5676</v>
      </c>
      <c r="H17" s="207">
        <f t="shared" si="2"/>
        <v>7.8942098001691212E-3</v>
      </c>
      <c r="I17" s="202">
        <f t="shared" si="3"/>
        <v>9.0253123050964452E-3</v>
      </c>
      <c r="J17" s="207">
        <f t="shared" si="4"/>
        <v>9.0253123050964461E-4</v>
      </c>
    </row>
    <row r="18" spans="1:10" x14ac:dyDescent="0.15">
      <c r="A18" s="202">
        <v>10</v>
      </c>
      <c r="B18" s="203" t="s">
        <v>33</v>
      </c>
      <c r="C18" s="242">
        <v>1266</v>
      </c>
      <c r="D18" s="202">
        <f t="shared" si="0"/>
        <v>8.3011439973090133E-4</v>
      </c>
      <c r="E18" s="243">
        <v>753</v>
      </c>
      <c r="F18" s="244">
        <f t="shared" si="1"/>
        <v>1.6510659571249088E-3</v>
      </c>
      <c r="G18" s="243">
        <v>490</v>
      </c>
      <c r="H18" s="207">
        <f t="shared" si="2"/>
        <v>6.8149450353820825E-4</v>
      </c>
      <c r="I18" s="202">
        <f t="shared" si="3"/>
        <v>9.6104234098305663E-4</v>
      </c>
      <c r="J18" s="207">
        <f t="shared" si="4"/>
        <v>9.6104234098305668E-5</v>
      </c>
    </row>
    <row r="19" spans="1:10" x14ac:dyDescent="0.15">
      <c r="A19" s="202">
        <v>11</v>
      </c>
      <c r="B19" s="203" t="s">
        <v>34</v>
      </c>
      <c r="C19" s="242">
        <v>25073</v>
      </c>
      <c r="D19" s="202">
        <f t="shared" si="0"/>
        <v>1.6440330445855363E-2</v>
      </c>
      <c r="E19" s="243">
        <v>6814</v>
      </c>
      <c r="F19" s="244">
        <f t="shared" si="1"/>
        <v>1.4940721689042667E-2</v>
      </c>
      <c r="G19" s="243">
        <v>16605</v>
      </c>
      <c r="H19" s="207">
        <f t="shared" si="2"/>
        <v>2.3094318839289689E-2</v>
      </c>
      <c r="I19" s="202">
        <f t="shared" si="3"/>
        <v>1.9392422453369352E-2</v>
      </c>
      <c r="J19" s="207">
        <f t="shared" si="4"/>
        <v>1.9392422453369353E-3</v>
      </c>
    </row>
    <row r="20" spans="1:10" x14ac:dyDescent="0.15">
      <c r="A20" s="202">
        <v>12</v>
      </c>
      <c r="B20" s="203" t="s">
        <v>35</v>
      </c>
      <c r="C20" s="242">
        <v>32775</v>
      </c>
      <c r="D20" s="202">
        <f t="shared" si="0"/>
        <v>2.1490520893507337E-2</v>
      </c>
      <c r="E20" s="243">
        <v>9463</v>
      </c>
      <c r="F20" s="244">
        <f t="shared" si="1"/>
        <v>2.0749053323071729E-2</v>
      </c>
      <c r="G20" s="243">
        <v>7332</v>
      </c>
      <c r="H20" s="207">
        <f t="shared" si="2"/>
        <v>1.0197383061106412E-2</v>
      </c>
      <c r="I20" s="202">
        <f t="shared" si="3"/>
        <v>1.5658585084697973E-2</v>
      </c>
      <c r="J20" s="207">
        <f t="shared" si="4"/>
        <v>1.5658585084697973E-3</v>
      </c>
    </row>
    <row r="21" spans="1:10" x14ac:dyDescent="0.15">
      <c r="A21" s="202">
        <v>13</v>
      </c>
      <c r="B21" s="203" t="s">
        <v>36</v>
      </c>
      <c r="C21" s="242">
        <v>107214</v>
      </c>
      <c r="D21" s="202">
        <f t="shared" si="0"/>
        <v>7.0300067340243966E-2</v>
      </c>
      <c r="E21" s="243">
        <v>28035</v>
      </c>
      <c r="F21" s="244">
        <f t="shared" si="1"/>
        <v>6.1470961630805863E-2</v>
      </c>
      <c r="G21" s="243">
        <v>42981</v>
      </c>
      <c r="H21" s="207">
        <f t="shared" si="2"/>
        <v>5.9778194401174954E-2</v>
      </c>
      <c r="I21" s="202">
        <f t="shared" si="3"/>
        <v>6.2831854443349933E-2</v>
      </c>
      <c r="J21" s="207">
        <f t="shared" si="4"/>
        <v>6.2831854443349934E-3</v>
      </c>
    </row>
    <row r="22" spans="1:10" x14ac:dyDescent="0.15">
      <c r="A22" s="202">
        <v>14</v>
      </c>
      <c r="B22" s="203" t="s">
        <v>37</v>
      </c>
      <c r="C22" s="242">
        <v>13923</v>
      </c>
      <c r="D22" s="202">
        <f t="shared" si="0"/>
        <v>9.1292913013059553E-3</v>
      </c>
      <c r="E22" s="243">
        <v>2665</v>
      </c>
      <c r="F22" s="244">
        <f t="shared" si="1"/>
        <v>5.8434140448046235E-3</v>
      </c>
      <c r="G22" s="243">
        <v>12734</v>
      </c>
      <c r="H22" s="207">
        <f t="shared" si="2"/>
        <v>1.7710512261337845E-2</v>
      </c>
      <c r="I22" s="202">
        <f t="shared" si="3"/>
        <v>1.2598432467196568E-2</v>
      </c>
      <c r="J22" s="207">
        <f t="shared" si="4"/>
        <v>1.2598432467196569E-3</v>
      </c>
    </row>
    <row r="23" spans="1:10" x14ac:dyDescent="0.15">
      <c r="A23" s="202">
        <v>15</v>
      </c>
      <c r="B23" s="203" t="s">
        <v>38</v>
      </c>
      <c r="C23" s="242">
        <v>14818</v>
      </c>
      <c r="D23" s="202">
        <f t="shared" si="0"/>
        <v>9.7161415286038666E-3</v>
      </c>
      <c r="E23" s="243">
        <v>4516</v>
      </c>
      <c r="F23" s="244">
        <f t="shared" si="1"/>
        <v>9.9020104414025076E-3</v>
      </c>
      <c r="G23" s="243">
        <v>6094</v>
      </c>
      <c r="H23" s="207">
        <f t="shared" si="2"/>
        <v>8.4755663358404912E-3</v>
      </c>
      <c r="I23" s="202">
        <f t="shared" si="3"/>
        <v>9.1423211604218391E-3</v>
      </c>
      <c r="J23" s="207">
        <f t="shared" si="4"/>
        <v>9.1423211604218396E-4</v>
      </c>
    </row>
    <row r="24" spans="1:10" x14ac:dyDescent="0.15">
      <c r="A24" s="202">
        <v>16</v>
      </c>
      <c r="B24" s="203" t="s">
        <v>104</v>
      </c>
      <c r="C24" s="242">
        <v>29005</v>
      </c>
      <c r="D24" s="202">
        <f t="shared" si="0"/>
        <v>1.9018537254498258E-2</v>
      </c>
      <c r="E24" s="243">
        <v>8007</v>
      </c>
      <c r="F24" s="244">
        <f t="shared" si="1"/>
        <v>1.7556553942495542E-2</v>
      </c>
      <c r="G24" s="243">
        <v>16247</v>
      </c>
      <c r="H24" s="207">
        <f t="shared" si="2"/>
        <v>2.2596410610174016E-2</v>
      </c>
      <c r="I24" s="202">
        <f t="shared" si="3"/>
        <v>2.0441978104335456E-2</v>
      </c>
      <c r="J24" s="207">
        <f t="shared" si="4"/>
        <v>2.0441978104335456E-3</v>
      </c>
    </row>
    <row r="25" spans="1:10" x14ac:dyDescent="0.15">
      <c r="A25" s="202">
        <v>17</v>
      </c>
      <c r="B25" s="203" t="s">
        <v>39</v>
      </c>
      <c r="C25" s="242">
        <v>20692</v>
      </c>
      <c r="D25" s="202">
        <f t="shared" si="0"/>
        <v>1.3567714975696532E-2</v>
      </c>
      <c r="E25" s="243">
        <v>8397</v>
      </c>
      <c r="F25" s="244">
        <f t="shared" si="1"/>
        <v>1.8411687705149879E-2</v>
      </c>
      <c r="G25" s="243">
        <v>23512</v>
      </c>
      <c r="H25" s="207">
        <f t="shared" si="2"/>
        <v>3.2700609728959898E-2</v>
      </c>
      <c r="I25" s="202">
        <f t="shared" si="3"/>
        <v>2.4345155534691552E-2</v>
      </c>
      <c r="J25" s="207">
        <f t="shared" si="4"/>
        <v>2.4345155534691554E-3</v>
      </c>
    </row>
    <row r="26" spans="1:10" x14ac:dyDescent="0.15">
      <c r="A26" s="202">
        <v>18</v>
      </c>
      <c r="B26" s="203" t="s">
        <v>40</v>
      </c>
      <c r="C26" s="242">
        <v>12082</v>
      </c>
      <c r="D26" s="202">
        <f t="shared" si="0"/>
        <v>7.9221502192328187E-3</v>
      </c>
      <c r="E26" s="243">
        <v>3073</v>
      </c>
      <c r="F26" s="244">
        <f t="shared" si="1"/>
        <v>6.7380155195814672E-3</v>
      </c>
      <c r="G26" s="243">
        <v>12676</v>
      </c>
      <c r="H26" s="207">
        <f t="shared" si="2"/>
        <v>1.7629845565000666E-2</v>
      </c>
      <c r="I26" s="202">
        <f t="shared" si="3"/>
        <v>1.2479964217203904E-2</v>
      </c>
      <c r="J26" s="207">
        <f t="shared" si="4"/>
        <v>1.2479964217203905E-3</v>
      </c>
    </row>
    <row r="27" spans="1:10" x14ac:dyDescent="0.15">
      <c r="A27" s="202">
        <v>19</v>
      </c>
      <c r="B27" s="203" t="s">
        <v>41</v>
      </c>
      <c r="C27" s="242">
        <v>3707</v>
      </c>
      <c r="D27" s="202">
        <f t="shared" si="0"/>
        <v>2.430674628595933E-3</v>
      </c>
      <c r="E27" s="243">
        <v>2018</v>
      </c>
      <c r="F27" s="244">
        <f t="shared" si="1"/>
        <v>4.4247690590678169E-3</v>
      </c>
      <c r="G27" s="243">
        <v>2974</v>
      </c>
      <c r="H27" s="207">
        <f t="shared" si="2"/>
        <v>4.1362543949441449E-3</v>
      </c>
      <c r="I27" s="202">
        <f t="shared" si="3"/>
        <v>3.7819881193880099E-3</v>
      </c>
      <c r="J27" s="207">
        <f t="shared" si="4"/>
        <v>3.7819881193880102E-4</v>
      </c>
    </row>
    <row r="28" spans="1:10" x14ac:dyDescent="0.15">
      <c r="A28" s="202">
        <v>20</v>
      </c>
      <c r="B28" s="203" t="s">
        <v>42</v>
      </c>
      <c r="C28" s="242">
        <v>51753</v>
      </c>
      <c r="D28" s="202">
        <f t="shared" si="0"/>
        <v>3.3934368506535022E-2</v>
      </c>
      <c r="E28" s="243">
        <v>13201</v>
      </c>
      <c r="F28" s="244">
        <f t="shared" si="1"/>
        <v>2.894518154051251E-2</v>
      </c>
      <c r="G28" s="243">
        <v>10372</v>
      </c>
      <c r="H28" s="207">
        <f t="shared" si="2"/>
        <v>1.4425430593261828E-2</v>
      </c>
      <c r="I28" s="202">
        <f t="shared" si="3"/>
        <v>2.29326028083928E-2</v>
      </c>
      <c r="J28" s="207">
        <f t="shared" si="4"/>
        <v>2.2932602808392803E-3</v>
      </c>
    </row>
    <row r="29" spans="1:10" x14ac:dyDescent="0.15">
      <c r="A29" s="202">
        <v>21</v>
      </c>
      <c r="B29" s="203" t="s">
        <v>43</v>
      </c>
      <c r="C29" s="242">
        <v>37942</v>
      </c>
      <c r="D29" s="202">
        <f t="shared" si="0"/>
        <v>2.4878515445963551E-2</v>
      </c>
      <c r="E29" s="243">
        <v>11999</v>
      </c>
      <c r="F29" s="244">
        <f t="shared" si="1"/>
        <v>2.6309615430998381E-2</v>
      </c>
      <c r="G29" s="243">
        <v>19077</v>
      </c>
      <c r="H29" s="207">
        <f t="shared" si="2"/>
        <v>2.6532389069384484E-2</v>
      </c>
      <c r="I29" s="202">
        <f t="shared" si="3"/>
        <v>2.6063227253932723E-2</v>
      </c>
      <c r="J29" s="207">
        <f t="shared" si="4"/>
        <v>2.6063227253932727E-3</v>
      </c>
    </row>
    <row r="30" spans="1:10" x14ac:dyDescent="0.15">
      <c r="A30" s="202">
        <v>22</v>
      </c>
      <c r="B30" s="203" t="s">
        <v>44</v>
      </c>
      <c r="C30" s="242">
        <v>13289</v>
      </c>
      <c r="D30" s="202">
        <f t="shared" si="0"/>
        <v>8.7135784028625173E-3</v>
      </c>
      <c r="E30" s="243">
        <v>4976</v>
      </c>
      <c r="F30" s="244">
        <f t="shared" si="1"/>
        <v>1.0910629751199928E-2</v>
      </c>
      <c r="G30" s="243">
        <v>5067</v>
      </c>
      <c r="H30" s="207">
        <f t="shared" si="2"/>
        <v>7.0472094886287777E-3</v>
      </c>
      <c r="I30" s="202">
        <f t="shared" si="3"/>
        <v>8.4296567828300011E-3</v>
      </c>
      <c r="J30" s="207">
        <f t="shared" si="4"/>
        <v>8.4296567828300018E-4</v>
      </c>
    </row>
    <row r="31" spans="1:10" x14ac:dyDescent="0.15">
      <c r="A31" s="202">
        <v>23</v>
      </c>
      <c r="B31" s="203" t="s">
        <v>45</v>
      </c>
      <c r="C31" s="242">
        <v>11289</v>
      </c>
      <c r="D31" s="202">
        <f t="shared" si="0"/>
        <v>7.4021812468895295E-3</v>
      </c>
      <c r="E31" s="243">
        <v>4526</v>
      </c>
      <c r="F31" s="244">
        <f t="shared" si="1"/>
        <v>9.9239369481372332E-3</v>
      </c>
      <c r="G31" s="243">
        <v>7212</v>
      </c>
      <c r="H31" s="207">
        <f t="shared" si="2"/>
        <v>1.0030486447995016E-2</v>
      </c>
      <c r="I31" s="202">
        <f t="shared" si="3"/>
        <v>9.3467727727541989E-3</v>
      </c>
      <c r="J31" s="207">
        <f t="shared" si="4"/>
        <v>9.3467727727541993E-4</v>
      </c>
    </row>
    <row r="32" spans="1:10" x14ac:dyDescent="0.15">
      <c r="A32" s="202">
        <v>24</v>
      </c>
      <c r="B32" s="203" t="s">
        <v>46</v>
      </c>
      <c r="C32" s="242">
        <v>64145</v>
      </c>
      <c r="D32" s="202">
        <f t="shared" si="0"/>
        <v>4.2059785284943654E-2</v>
      </c>
      <c r="E32" s="243">
        <v>20654</v>
      </c>
      <c r="F32" s="244">
        <f t="shared" si="1"/>
        <v>4.52870070099042E-2</v>
      </c>
      <c r="G32" s="243">
        <v>30982</v>
      </c>
      <c r="H32" s="207">
        <f t="shared" si="2"/>
        <v>4.3089923895144419E-2</v>
      </c>
      <c r="I32" s="202">
        <f t="shared" si="3"/>
        <v>4.3381660021284171E-2</v>
      </c>
      <c r="J32" s="207">
        <f t="shared" si="4"/>
        <v>4.3381660021284173E-3</v>
      </c>
    </row>
    <row r="33" spans="1:10" x14ac:dyDescent="0.15">
      <c r="A33" s="202">
        <v>25</v>
      </c>
      <c r="B33" s="203" t="s">
        <v>47</v>
      </c>
      <c r="C33" s="242">
        <v>22819</v>
      </c>
      <c r="D33" s="202">
        <f t="shared" si="0"/>
        <v>1.4962385851073805E-2</v>
      </c>
      <c r="E33" s="243">
        <v>6511</v>
      </c>
      <c r="F33" s="244">
        <f t="shared" si="1"/>
        <v>1.4276348534980452E-2</v>
      </c>
      <c r="G33" s="243">
        <v>2789</v>
      </c>
      <c r="H33" s="207">
        <f t="shared" si="2"/>
        <v>3.87895544973074E-3</v>
      </c>
      <c r="I33" s="202">
        <f t="shared" si="3"/>
        <v>9.2491613213789344E-3</v>
      </c>
      <c r="J33" s="207">
        <f t="shared" si="4"/>
        <v>9.2491613213789353E-4</v>
      </c>
    </row>
    <row r="34" spans="1:10" x14ac:dyDescent="0.15">
      <c r="A34" s="202">
        <v>26</v>
      </c>
      <c r="B34" s="203" t="s">
        <v>48</v>
      </c>
      <c r="C34" s="242">
        <v>8738</v>
      </c>
      <c r="D34" s="202">
        <f t="shared" si="0"/>
        <v>5.7294941744459836E-3</v>
      </c>
      <c r="E34" s="243">
        <v>1916</v>
      </c>
      <c r="F34" s="244">
        <f t="shared" si="1"/>
        <v>4.2011186903736057E-3</v>
      </c>
      <c r="G34" s="243">
        <v>8672</v>
      </c>
      <c r="H34" s="207">
        <f t="shared" si="2"/>
        <v>1.2061061907517023E-2</v>
      </c>
      <c r="I34" s="202">
        <f t="shared" si="3"/>
        <v>8.513184169963408E-3</v>
      </c>
      <c r="J34" s="207">
        <f t="shared" si="4"/>
        <v>8.5131841699634088E-4</v>
      </c>
    </row>
    <row r="35" spans="1:10" x14ac:dyDescent="0.15">
      <c r="A35" s="202">
        <v>27</v>
      </c>
      <c r="B35" s="203" t="s">
        <v>49</v>
      </c>
      <c r="C35" s="242">
        <v>6842</v>
      </c>
      <c r="D35" s="202">
        <f t="shared" si="0"/>
        <v>4.4862896705835913E-3</v>
      </c>
      <c r="E35" s="243">
        <v>2773</v>
      </c>
      <c r="F35" s="244">
        <f t="shared" si="1"/>
        <v>6.0802203175396707E-3</v>
      </c>
      <c r="G35" s="243">
        <v>1943</v>
      </c>
      <c r="H35" s="207">
        <f t="shared" si="2"/>
        <v>2.7023343272953846E-3</v>
      </c>
      <c r="I35" s="202">
        <f t="shared" si="3"/>
        <v>3.9927946606785076E-3</v>
      </c>
      <c r="J35" s="207">
        <f t="shared" si="4"/>
        <v>3.9927946606785076E-4</v>
      </c>
    </row>
    <row r="36" spans="1:10" x14ac:dyDescent="0.15">
      <c r="A36" s="202">
        <v>28</v>
      </c>
      <c r="B36" s="203" t="s">
        <v>50</v>
      </c>
      <c r="C36" s="242">
        <v>266308</v>
      </c>
      <c r="D36" s="202">
        <f t="shared" si="0"/>
        <v>0.17461777690642721</v>
      </c>
      <c r="E36" s="243">
        <v>87859</v>
      </c>
      <c r="F36" s="244">
        <f t="shared" si="1"/>
        <v>0.19264409552063394</v>
      </c>
      <c r="G36" s="243">
        <v>20220</v>
      </c>
      <c r="H36" s="207">
        <f t="shared" si="2"/>
        <v>2.8122079309270551E-2</v>
      </c>
      <c r="I36" s="202">
        <f t="shared" si="3"/>
        <v>0.10587650776140056</v>
      </c>
      <c r="J36" s="207">
        <f t="shared" si="4"/>
        <v>1.0587650776140057E-2</v>
      </c>
    </row>
    <row r="37" spans="1:10" x14ac:dyDescent="0.15">
      <c r="A37" s="202">
        <v>29</v>
      </c>
      <c r="B37" s="203" t="s">
        <v>51</v>
      </c>
      <c r="C37" s="242">
        <v>15676</v>
      </c>
      <c r="D37" s="202">
        <f t="shared" si="0"/>
        <v>1.0278730908516279E-2</v>
      </c>
      <c r="E37" s="243">
        <v>4824</v>
      </c>
      <c r="F37" s="244">
        <f t="shared" si="1"/>
        <v>1.0577346848832084E-2</v>
      </c>
      <c r="G37" s="243">
        <v>15616</v>
      </c>
      <c r="H37" s="207">
        <f t="shared" si="2"/>
        <v>2.1718812586229916E-2</v>
      </c>
      <c r="I37" s="202">
        <f t="shared" si="3"/>
        <v>1.6073425732452049E-2</v>
      </c>
      <c r="J37" s="207">
        <f t="shared" si="4"/>
        <v>1.6073425732452051E-3</v>
      </c>
    </row>
    <row r="38" spans="1:10" x14ac:dyDescent="0.15">
      <c r="A38" s="202">
        <v>30</v>
      </c>
      <c r="B38" s="203" t="s">
        <v>52</v>
      </c>
      <c r="C38" s="242">
        <v>2653</v>
      </c>
      <c r="D38" s="202">
        <f t="shared" si="0"/>
        <v>1.7395683273981684E-3</v>
      </c>
      <c r="E38" s="243">
        <v>1581</v>
      </c>
      <c r="F38" s="244">
        <f t="shared" si="1"/>
        <v>3.4665807147602665E-3</v>
      </c>
      <c r="G38" s="243">
        <v>1189</v>
      </c>
      <c r="H38" s="207">
        <f t="shared" si="2"/>
        <v>1.6536672749121011E-3</v>
      </c>
      <c r="I38" s="202">
        <f t="shared" si="3"/>
        <v>2.1283708979956593E-3</v>
      </c>
      <c r="J38" s="207">
        <f t="shared" si="4"/>
        <v>2.1283708979956593E-4</v>
      </c>
    </row>
    <row r="39" spans="1:10" x14ac:dyDescent="0.15">
      <c r="A39" s="202">
        <v>31</v>
      </c>
      <c r="B39" s="203" t="s">
        <v>53</v>
      </c>
      <c r="C39" s="242">
        <v>12499</v>
      </c>
      <c r="D39" s="202">
        <f t="shared" si="0"/>
        <v>8.1955765262531882E-3</v>
      </c>
      <c r="E39" s="243">
        <v>2963</v>
      </c>
      <c r="F39" s="244">
        <f t="shared" si="1"/>
        <v>6.4968239454994752E-3</v>
      </c>
      <c r="G39" s="243">
        <v>10863</v>
      </c>
      <c r="H39" s="207">
        <f t="shared" si="2"/>
        <v>1.5108315901909298E-2</v>
      </c>
      <c r="I39" s="202">
        <f t="shared" si="3"/>
        <v>1.1227258068892815E-2</v>
      </c>
      <c r="J39" s="207">
        <f t="shared" si="4"/>
        <v>1.1227258068892815E-3</v>
      </c>
    </row>
    <row r="40" spans="1:10" x14ac:dyDescent="0.15">
      <c r="A40" s="202">
        <v>32</v>
      </c>
      <c r="B40" s="203" t="s">
        <v>54</v>
      </c>
      <c r="C40" s="242">
        <v>10732</v>
      </c>
      <c r="D40" s="202">
        <f t="shared" si="0"/>
        <v>7.0369571389510529E-3</v>
      </c>
      <c r="E40" s="243">
        <v>4744</v>
      </c>
      <c r="F40" s="244">
        <f t="shared" si="1"/>
        <v>1.0401934794954272E-2</v>
      </c>
      <c r="G40" s="243">
        <v>10356</v>
      </c>
      <c r="H40" s="207">
        <f t="shared" si="2"/>
        <v>1.4403177711513641E-2</v>
      </c>
      <c r="I40" s="202">
        <f t="shared" si="3"/>
        <v>1.1561311839233153E-2</v>
      </c>
      <c r="J40" s="207">
        <f t="shared" si="4"/>
        <v>1.1561311839233153E-3</v>
      </c>
    </row>
    <row r="41" spans="1:10" x14ac:dyDescent="0.15">
      <c r="A41" s="202">
        <v>33</v>
      </c>
      <c r="B41" s="203" t="s">
        <v>55</v>
      </c>
      <c r="C41" s="242">
        <v>25075</v>
      </c>
      <c r="D41" s="202">
        <f t="shared" ref="D41:D67" si="5">+C41/$C$68</f>
        <v>1.6441641843011334E-2</v>
      </c>
      <c r="E41" s="243">
        <v>10585</v>
      </c>
      <c r="F41" s="244">
        <f t="shared" ref="F41:F67" si="6">+E41/$E$68</f>
        <v>2.3209207378708047E-2</v>
      </c>
      <c r="G41" s="243">
        <v>12429</v>
      </c>
      <c r="H41" s="207">
        <f t="shared" ref="H41:H67" si="7">+G41/$G$68</f>
        <v>1.728631670301304E-2</v>
      </c>
      <c r="I41" s="202">
        <f t="shared" si="3"/>
        <v>1.8555870656936365E-2</v>
      </c>
      <c r="J41" s="207">
        <f t="shared" si="4"/>
        <v>1.8555870656936366E-3</v>
      </c>
    </row>
    <row r="42" spans="1:10" x14ac:dyDescent="0.15">
      <c r="A42" s="202">
        <v>34</v>
      </c>
      <c r="B42" s="203" t="s">
        <v>56</v>
      </c>
      <c r="C42" s="242">
        <v>7659</v>
      </c>
      <c r="D42" s="202">
        <f t="shared" si="5"/>
        <v>5.0219954087985571E-3</v>
      </c>
      <c r="E42" s="243">
        <v>3777</v>
      </c>
      <c r="F42" s="244">
        <f t="shared" si="6"/>
        <v>8.2816415937062154E-3</v>
      </c>
      <c r="G42" s="243">
        <v>2727</v>
      </c>
      <c r="H42" s="207">
        <f t="shared" si="7"/>
        <v>3.7927255329565177E-3</v>
      </c>
      <c r="I42" s="202">
        <f t="shared" si="3"/>
        <v>5.2222720171044516E-3</v>
      </c>
      <c r="J42" s="207">
        <f t="shared" si="4"/>
        <v>5.2222720171044522E-4</v>
      </c>
    </row>
    <row r="43" spans="1:10" x14ac:dyDescent="0.15">
      <c r="A43" s="202">
        <v>35</v>
      </c>
      <c r="B43" s="203" t="s">
        <v>57</v>
      </c>
      <c r="C43" s="242">
        <v>121510</v>
      </c>
      <c r="D43" s="202">
        <f t="shared" si="5"/>
        <v>7.9673934211138872E-2</v>
      </c>
      <c r="E43" s="243">
        <v>32544</v>
      </c>
      <c r="F43" s="244">
        <f t="shared" si="6"/>
        <v>7.1357623517494057E-2</v>
      </c>
      <c r="G43" s="243">
        <v>7068</v>
      </c>
      <c r="H43" s="207">
        <f t="shared" si="7"/>
        <v>9.8302105122613382E-3</v>
      </c>
      <c r="I43" s="202">
        <f t="shared" si="3"/>
        <v>4.2672994688288897E-2</v>
      </c>
      <c r="J43" s="207">
        <f t="shared" si="4"/>
        <v>4.2672994688288902E-3</v>
      </c>
    </row>
    <row r="44" spans="1:10" x14ac:dyDescent="0.15">
      <c r="A44" s="202">
        <v>36</v>
      </c>
      <c r="B44" s="203" t="s">
        <v>58</v>
      </c>
      <c r="C44" s="242">
        <v>21979</v>
      </c>
      <c r="D44" s="202">
        <f t="shared" si="5"/>
        <v>1.441159904556515E-2</v>
      </c>
      <c r="E44" s="243">
        <v>8608</v>
      </c>
      <c r="F44" s="244">
        <f t="shared" si="6"/>
        <v>1.8874336997252609E-2</v>
      </c>
      <c r="G44" s="243">
        <v>17952</v>
      </c>
      <c r="H44" s="207">
        <f t="shared" si="7"/>
        <v>2.4967733321465131E-2</v>
      </c>
      <c r="I44" s="202">
        <f t="shared" si="3"/>
        <v>2.0805350671437003E-2</v>
      </c>
      <c r="J44" s="207">
        <f t="shared" si="4"/>
        <v>2.0805350671437004E-3</v>
      </c>
    </row>
    <row r="45" spans="1:10" x14ac:dyDescent="0.15">
      <c r="A45" s="202">
        <v>37</v>
      </c>
      <c r="B45" s="203" t="s">
        <v>59</v>
      </c>
      <c r="C45" s="242">
        <v>82969</v>
      </c>
      <c r="D45" s="202">
        <f t="shared" si="5"/>
        <v>5.4402655316961417E-2</v>
      </c>
      <c r="E45" s="243">
        <v>17185</v>
      </c>
      <c r="F45" s="244">
        <f t="shared" si="6"/>
        <v>3.7680701823627566E-2</v>
      </c>
      <c r="G45" s="243">
        <v>75523</v>
      </c>
      <c r="H45" s="207">
        <f t="shared" si="7"/>
        <v>0.10503777426676755</v>
      </c>
      <c r="I45" s="202">
        <f t="shared" si="3"/>
        <v>7.5539726418531017E-2</v>
      </c>
      <c r="J45" s="207">
        <f t="shared" si="4"/>
        <v>7.5539726418531019E-3</v>
      </c>
    </row>
    <row r="46" spans="1:10" x14ac:dyDescent="0.15">
      <c r="A46" s="202">
        <v>38</v>
      </c>
      <c r="B46" s="203" t="s">
        <v>60</v>
      </c>
      <c r="C46" s="242">
        <v>12008</v>
      </c>
      <c r="D46" s="202">
        <f t="shared" si="5"/>
        <v>7.8736285244618183E-3</v>
      </c>
      <c r="E46" s="243">
        <v>2455</v>
      </c>
      <c r="F46" s="244">
        <f t="shared" si="6"/>
        <v>5.3829574033753668E-3</v>
      </c>
      <c r="G46" s="243">
        <v>12849</v>
      </c>
      <c r="H46" s="207">
        <f t="shared" si="7"/>
        <v>1.7870454848902931E-2</v>
      </c>
      <c r="I46" s="202">
        <f t="shared" si="3"/>
        <v>1.2249373906410762E-2</v>
      </c>
      <c r="J46" s="207">
        <f t="shared" si="4"/>
        <v>1.2249373906410763E-3</v>
      </c>
    </row>
    <row r="47" spans="1:10" x14ac:dyDescent="0.15">
      <c r="A47" s="202">
        <v>39</v>
      </c>
      <c r="B47" s="203" t="s">
        <v>105</v>
      </c>
      <c r="C47" s="242">
        <v>11456</v>
      </c>
      <c r="D47" s="202">
        <f t="shared" si="5"/>
        <v>7.5116829094132743E-3</v>
      </c>
      <c r="E47" s="243">
        <v>2473</v>
      </c>
      <c r="F47" s="244">
        <f t="shared" si="6"/>
        <v>5.4224251154978741E-3</v>
      </c>
      <c r="G47" s="243">
        <v>10743</v>
      </c>
      <c r="H47" s="207">
        <f t="shared" si="7"/>
        <v>1.49414192887979E-2</v>
      </c>
      <c r="I47" s="202">
        <f t="shared" si="3"/>
        <v>1.0704236650626737E-2</v>
      </c>
      <c r="J47" s="207">
        <f t="shared" si="4"/>
        <v>1.0704236650626738E-3</v>
      </c>
    </row>
    <row r="48" spans="1:10" x14ac:dyDescent="0.15">
      <c r="A48" s="202">
        <v>40</v>
      </c>
      <c r="B48" s="203" t="s">
        <v>61</v>
      </c>
      <c r="C48" s="242">
        <v>27138</v>
      </c>
      <c r="D48" s="202">
        <f t="shared" si="5"/>
        <v>1.779434800939747E-2</v>
      </c>
      <c r="E48" s="243">
        <v>7712</v>
      </c>
      <c r="F48" s="244">
        <f t="shared" si="6"/>
        <v>1.6909721993821111E-2</v>
      </c>
      <c r="G48" s="243">
        <v>24123</v>
      </c>
      <c r="H48" s="207">
        <f t="shared" si="7"/>
        <v>3.3550391650718769E-2</v>
      </c>
      <c r="I48" s="202">
        <f t="shared" si="3"/>
        <v>2.545121332616403E-2</v>
      </c>
      <c r="J48" s="207">
        <f t="shared" si="4"/>
        <v>2.5451213326164032E-3</v>
      </c>
    </row>
    <row r="49" spans="1:10" x14ac:dyDescent="0.15">
      <c r="A49" s="202">
        <v>41</v>
      </c>
      <c r="B49" s="203" t="s">
        <v>62</v>
      </c>
      <c r="C49" s="242">
        <v>17676</v>
      </c>
      <c r="D49" s="202">
        <f t="shared" si="5"/>
        <v>1.1590128064489266E-2</v>
      </c>
      <c r="E49" s="243">
        <v>3445</v>
      </c>
      <c r="F49" s="244">
        <f t="shared" si="6"/>
        <v>7.5536815701132938E-3</v>
      </c>
      <c r="G49" s="243">
        <v>16946</v>
      </c>
      <c r="H49" s="207">
        <f t="shared" si="7"/>
        <v>2.3568583381547912E-2</v>
      </c>
      <c r="I49" s="202">
        <f t="shared" si="3"/>
        <v>1.6570244099424595E-2</v>
      </c>
      <c r="J49" s="207">
        <f t="shared" si="4"/>
        <v>1.6570244099424595E-3</v>
      </c>
    </row>
    <row r="50" spans="1:10" x14ac:dyDescent="0.15">
      <c r="A50" s="202">
        <v>42</v>
      </c>
      <c r="B50" s="203" t="s">
        <v>63</v>
      </c>
      <c r="C50" s="242">
        <v>16082</v>
      </c>
      <c r="D50" s="202">
        <f t="shared" si="5"/>
        <v>1.0544944531178796E-2</v>
      </c>
      <c r="E50" s="243">
        <v>3066</v>
      </c>
      <c r="F50" s="244">
        <f t="shared" si="6"/>
        <v>6.7226669648671579E-3</v>
      </c>
      <c r="G50" s="243">
        <v>15998</v>
      </c>
      <c r="H50" s="207">
        <f t="shared" si="7"/>
        <v>2.2250100137967868E-2</v>
      </c>
      <c r="I50" s="202">
        <f t="shared" si="3"/>
        <v>1.5441952942995423E-2</v>
      </c>
      <c r="J50" s="207">
        <f t="shared" si="4"/>
        <v>1.5441952942995424E-3</v>
      </c>
    </row>
    <row r="51" spans="1:10" x14ac:dyDescent="0.15">
      <c r="A51" s="202">
        <v>43</v>
      </c>
      <c r="B51" s="203" t="s">
        <v>64</v>
      </c>
      <c r="C51" s="242">
        <v>11562</v>
      </c>
      <c r="D51" s="202">
        <f t="shared" si="5"/>
        <v>7.5811869586798423E-3</v>
      </c>
      <c r="E51" s="243">
        <v>2764</v>
      </c>
      <c r="F51" s="244">
        <f t="shared" si="6"/>
        <v>6.0604864614784166E-3</v>
      </c>
      <c r="G51" s="243">
        <v>8575</v>
      </c>
      <c r="H51" s="207">
        <f t="shared" si="7"/>
        <v>1.1926153811918644E-2</v>
      </c>
      <c r="I51" s="202">
        <f t="shared" si="3"/>
        <v>9.3734952609988865E-3</v>
      </c>
      <c r="J51" s="207">
        <f t="shared" si="4"/>
        <v>9.3734952609988867E-4</v>
      </c>
    </row>
    <row r="52" spans="1:10" x14ac:dyDescent="0.15">
      <c r="A52" s="202">
        <v>44</v>
      </c>
      <c r="B52" s="203" t="s">
        <v>65</v>
      </c>
      <c r="C52" s="242">
        <v>5991</v>
      </c>
      <c r="D52" s="202">
        <f t="shared" si="5"/>
        <v>3.9282901807170855E-3</v>
      </c>
      <c r="E52" s="243">
        <v>2438</v>
      </c>
      <c r="F52" s="244">
        <f t="shared" si="6"/>
        <v>5.345682341926331E-3</v>
      </c>
      <c r="G52" s="243">
        <v>2556</v>
      </c>
      <c r="H52" s="207">
        <f t="shared" si="7"/>
        <v>3.5548978592727758E-3</v>
      </c>
      <c r="I52" s="202">
        <f t="shared" si="3"/>
        <v>4.095942060297242E-3</v>
      </c>
      <c r="J52" s="207">
        <f t="shared" si="4"/>
        <v>4.095942060297242E-4</v>
      </c>
    </row>
    <row r="53" spans="1:10" x14ac:dyDescent="0.15">
      <c r="A53" s="202">
        <v>45</v>
      </c>
      <c r="B53" s="203" t="s">
        <v>66</v>
      </c>
      <c r="C53" s="242">
        <v>4782</v>
      </c>
      <c r="D53" s="202">
        <f t="shared" si="5"/>
        <v>3.135550599931414E-3</v>
      </c>
      <c r="E53" s="243">
        <v>1823</v>
      </c>
      <c r="F53" s="244">
        <f t="shared" si="6"/>
        <v>3.9972021777406486E-3</v>
      </c>
      <c r="G53" s="243">
        <v>2063</v>
      </c>
      <c r="H53" s="207">
        <f t="shared" si="7"/>
        <v>2.8692309404067828E-3</v>
      </c>
      <c r="I53" s="202">
        <f t="shared" si="3"/>
        <v>3.2178036646214074E-3</v>
      </c>
      <c r="J53" s="207">
        <f t="shared" si="4"/>
        <v>3.2178036646214077E-4</v>
      </c>
    </row>
    <row r="54" spans="1:10" x14ac:dyDescent="0.15">
      <c r="A54" s="202">
        <v>46</v>
      </c>
      <c r="B54" s="203" t="s">
        <v>67</v>
      </c>
      <c r="C54" s="242">
        <v>10712</v>
      </c>
      <c r="D54" s="202">
        <f t="shared" si="5"/>
        <v>7.0238431673913231E-3</v>
      </c>
      <c r="E54" s="243">
        <v>3517</v>
      </c>
      <c r="F54" s="244">
        <f t="shared" si="6"/>
        <v>7.7115524186033256E-3</v>
      </c>
      <c r="G54" s="243">
        <v>3873</v>
      </c>
      <c r="H54" s="207">
        <f t="shared" si="7"/>
        <v>5.3865881881703685E-3</v>
      </c>
      <c r="I54" s="202">
        <f t="shared" si="3"/>
        <v>6.3771429905838464E-3</v>
      </c>
      <c r="J54" s="207">
        <f t="shared" si="4"/>
        <v>6.3771429905838466E-4</v>
      </c>
    </row>
    <row r="55" spans="1:10" x14ac:dyDescent="0.15">
      <c r="A55" s="202">
        <v>47</v>
      </c>
      <c r="B55" s="203" t="s">
        <v>68</v>
      </c>
      <c r="C55" s="242">
        <v>11977</v>
      </c>
      <c r="D55" s="202">
        <f t="shared" si="5"/>
        <v>7.8533018685442383E-3</v>
      </c>
      <c r="E55" s="243">
        <v>4598</v>
      </c>
      <c r="F55" s="244">
        <f t="shared" si="6"/>
        <v>1.0081807796627264E-2</v>
      </c>
      <c r="G55" s="243">
        <v>4035</v>
      </c>
      <c r="H55" s="207">
        <f t="shared" si="7"/>
        <v>5.6118986158707551E-3</v>
      </c>
      <c r="I55" s="202">
        <f t="shared" si="3"/>
        <v>7.2897267242282536E-3</v>
      </c>
      <c r="J55" s="207">
        <f t="shared" si="4"/>
        <v>7.2897267242282536E-4</v>
      </c>
    </row>
    <row r="56" spans="1:10" x14ac:dyDescent="0.15">
      <c r="A56" s="202">
        <v>48</v>
      </c>
      <c r="B56" s="203" t="s">
        <v>69</v>
      </c>
      <c r="C56" s="242">
        <v>11960</v>
      </c>
      <c r="D56" s="202">
        <f t="shared" si="5"/>
        <v>7.8421549927184669E-3</v>
      </c>
      <c r="E56" s="243">
        <v>5157</v>
      </c>
      <c r="F56" s="244">
        <f t="shared" si="6"/>
        <v>1.1307499523098478E-2</v>
      </c>
      <c r="G56" s="243">
        <v>6713</v>
      </c>
      <c r="H56" s="207">
        <f t="shared" si="7"/>
        <v>9.3364746984734518E-3</v>
      </c>
      <c r="I56" s="202">
        <f t="shared" si="3"/>
        <v>9.4556509781909617E-3</v>
      </c>
      <c r="J56" s="207">
        <f t="shared" si="4"/>
        <v>9.4556509781909624E-4</v>
      </c>
    </row>
    <row r="57" spans="1:10" x14ac:dyDescent="0.15">
      <c r="A57" s="202">
        <v>49</v>
      </c>
      <c r="B57" s="203" t="s">
        <v>70</v>
      </c>
      <c r="C57" s="242">
        <v>6745</v>
      </c>
      <c r="D57" s="202">
        <f t="shared" si="5"/>
        <v>4.4226869085189019E-3</v>
      </c>
      <c r="E57" s="243">
        <v>2985</v>
      </c>
      <c r="F57" s="244">
        <f t="shared" si="6"/>
        <v>6.545062260315873E-3</v>
      </c>
      <c r="G57" s="243">
        <v>4777</v>
      </c>
      <c r="H57" s="207">
        <f t="shared" si="7"/>
        <v>6.6438760069428993E-3</v>
      </c>
      <c r="I57" s="202">
        <f t="shared" si="3"/>
        <v>6.0638752956801434E-3</v>
      </c>
      <c r="J57" s="207">
        <f t="shared" si="4"/>
        <v>6.0638752956801434E-4</v>
      </c>
    </row>
    <row r="58" spans="1:10" x14ac:dyDescent="0.15">
      <c r="A58" s="202">
        <v>50</v>
      </c>
      <c r="B58" s="203" t="s">
        <v>71</v>
      </c>
      <c r="C58" s="242">
        <v>9538</v>
      </c>
      <c r="D58" s="202">
        <f t="shared" si="5"/>
        <v>6.2540530368351789E-3</v>
      </c>
      <c r="E58" s="243">
        <v>3865</v>
      </c>
      <c r="F58" s="244">
        <f t="shared" si="6"/>
        <v>8.4745948529718097E-3</v>
      </c>
      <c r="G58" s="243">
        <v>4810</v>
      </c>
      <c r="H58" s="207">
        <f t="shared" si="7"/>
        <v>6.6897725755485334E-3</v>
      </c>
      <c r="I58" s="202">
        <f t="shared" si="3"/>
        <v>7.0270482602260136E-3</v>
      </c>
      <c r="J58" s="207">
        <f t="shared" si="4"/>
        <v>7.0270482602260141E-4</v>
      </c>
    </row>
    <row r="59" spans="1:10" x14ac:dyDescent="0.15">
      <c r="A59" s="202">
        <v>51</v>
      </c>
      <c r="B59" s="203" t="s">
        <v>72</v>
      </c>
      <c r="C59" s="242">
        <v>2425</v>
      </c>
      <c r="D59" s="202">
        <f t="shared" si="5"/>
        <v>1.5900690516172477E-3</v>
      </c>
      <c r="E59" s="243">
        <v>864</v>
      </c>
      <c r="F59" s="244">
        <f t="shared" si="6"/>
        <v>1.8944501818803734E-3</v>
      </c>
      <c r="G59" s="243">
        <v>493</v>
      </c>
      <c r="H59" s="207">
        <f t="shared" si="7"/>
        <v>6.856669188659932E-4</v>
      </c>
      <c r="I59" s="202">
        <f t="shared" si="3"/>
        <v>1.2139632678074019E-3</v>
      </c>
      <c r="J59" s="207">
        <f t="shared" si="4"/>
        <v>1.2139632678074019E-4</v>
      </c>
    </row>
    <row r="60" spans="1:10" x14ac:dyDescent="0.15">
      <c r="A60" s="202">
        <v>52</v>
      </c>
      <c r="B60" s="203" t="s">
        <v>73</v>
      </c>
      <c r="C60" s="242">
        <v>31715</v>
      </c>
      <c r="D60" s="202">
        <f t="shared" si="5"/>
        <v>2.0795480400841653E-2</v>
      </c>
      <c r="E60" s="243">
        <v>11788</v>
      </c>
      <c r="F60" s="244">
        <f t="shared" si="6"/>
        <v>2.5846966138895651E-2</v>
      </c>
      <c r="G60" s="243">
        <v>6274</v>
      </c>
      <c r="H60" s="207">
        <f t="shared" si="7"/>
        <v>8.7259112555075884E-3</v>
      </c>
      <c r="I60" s="202">
        <f t="shared" si="3"/>
        <v>1.602356726268812E-2</v>
      </c>
      <c r="J60" s="207">
        <f t="shared" si="4"/>
        <v>1.6023567262688121E-3</v>
      </c>
    </row>
    <row r="61" spans="1:10" x14ac:dyDescent="0.15">
      <c r="A61" s="202">
        <v>53</v>
      </c>
      <c r="B61" s="203" t="s">
        <v>74</v>
      </c>
      <c r="C61" s="242">
        <v>32726</v>
      </c>
      <c r="D61" s="202">
        <f t="shared" si="5"/>
        <v>2.1458391663185999E-2</v>
      </c>
      <c r="E61" s="243">
        <v>13078</v>
      </c>
      <c r="F61" s="244">
        <f t="shared" si="6"/>
        <v>2.8675485507675375E-2</v>
      </c>
      <c r="G61" s="243">
        <v>9234</v>
      </c>
      <c r="H61" s="207">
        <f t="shared" si="7"/>
        <v>1.2842694378922071E-2</v>
      </c>
      <c r="I61" s="202">
        <f t="shared" si="3"/>
        <v>1.8954816482176378E-2</v>
      </c>
      <c r="J61" s="207">
        <f t="shared" si="4"/>
        <v>1.8954816482176378E-3</v>
      </c>
    </row>
    <row r="62" spans="1:10" x14ac:dyDescent="0.15">
      <c r="A62" s="202">
        <v>54</v>
      </c>
      <c r="B62" s="203" t="s">
        <v>75</v>
      </c>
      <c r="C62" s="242">
        <v>14571</v>
      </c>
      <c r="D62" s="202">
        <f t="shared" si="5"/>
        <v>9.5541839798412038E-3</v>
      </c>
      <c r="E62" s="243">
        <v>6672</v>
      </c>
      <c r="F62" s="244">
        <f t="shared" si="6"/>
        <v>1.462936529340955E-2</v>
      </c>
      <c r="G62" s="243">
        <v>6909</v>
      </c>
      <c r="H62" s="207">
        <f t="shared" si="7"/>
        <v>9.6090724998887361E-3</v>
      </c>
      <c r="I62" s="202">
        <f t="shared" si="3"/>
        <v>1.0850423568257057E-2</v>
      </c>
      <c r="J62" s="207">
        <f t="shared" si="4"/>
        <v>1.0850423568257057E-3</v>
      </c>
    </row>
    <row r="63" spans="1:10" x14ac:dyDescent="0.15">
      <c r="A63" s="202">
        <v>55</v>
      </c>
      <c r="B63" s="203" t="s">
        <v>76</v>
      </c>
      <c r="C63" s="242">
        <v>7713</v>
      </c>
      <c r="D63" s="202">
        <f t="shared" si="5"/>
        <v>5.0574031320098278E-3</v>
      </c>
      <c r="E63" s="243">
        <v>3129</v>
      </c>
      <c r="F63" s="244">
        <f t="shared" si="6"/>
        <v>6.8608039572959356E-3</v>
      </c>
      <c r="G63" s="243">
        <v>5503</v>
      </c>
      <c r="H63" s="207">
        <f t="shared" si="7"/>
        <v>7.6536005162668565E-3</v>
      </c>
      <c r="I63" s="202">
        <f t="shared" si="3"/>
        <v>6.8063520304598689E-3</v>
      </c>
      <c r="J63" s="207">
        <f t="shared" si="4"/>
        <v>6.8063520304598689E-4</v>
      </c>
    </row>
    <row r="64" spans="1:10" x14ac:dyDescent="0.15">
      <c r="A64" s="202">
        <v>56</v>
      </c>
      <c r="B64" s="203" t="s">
        <v>77</v>
      </c>
      <c r="C64" s="242">
        <v>45897</v>
      </c>
      <c r="D64" s="202">
        <f t="shared" si="5"/>
        <v>3.0094597633846112E-2</v>
      </c>
      <c r="E64" s="243">
        <v>9088</v>
      </c>
      <c r="F64" s="244">
        <f t="shared" si="6"/>
        <v>1.9926809320519483E-2</v>
      </c>
      <c r="G64" s="243">
        <v>40746</v>
      </c>
      <c r="H64" s="207">
        <f t="shared" si="7"/>
        <v>5.6669744981975169E-2</v>
      </c>
      <c r="I64" s="202">
        <f t="shared" si="3"/>
        <v>4.0840224229578982E-2</v>
      </c>
      <c r="J64" s="207">
        <f t="shared" si="4"/>
        <v>4.0840224229578984E-3</v>
      </c>
    </row>
    <row r="65" spans="1:10" x14ac:dyDescent="0.15">
      <c r="A65" s="202">
        <v>57</v>
      </c>
      <c r="B65" s="203" t="s">
        <v>78</v>
      </c>
      <c r="C65" s="242">
        <v>13905</v>
      </c>
      <c r="D65" s="202">
        <f t="shared" si="5"/>
        <v>9.1174887269021981E-3</v>
      </c>
      <c r="E65" s="243">
        <v>4102</v>
      </c>
      <c r="F65" s="244">
        <f t="shared" si="6"/>
        <v>8.9942530625848286E-3</v>
      </c>
      <c r="G65" s="243">
        <v>5858</v>
      </c>
      <c r="H65" s="207">
        <f t="shared" si="7"/>
        <v>8.147336330054742E-3</v>
      </c>
      <c r="I65" s="202">
        <f t="shared" si="3"/>
        <v>8.6016036123991273E-3</v>
      </c>
      <c r="J65" s="207">
        <f t="shared" si="4"/>
        <v>8.6016036123991277E-4</v>
      </c>
    </row>
    <row r="66" spans="1:10" x14ac:dyDescent="0.15">
      <c r="A66" s="202">
        <v>58</v>
      </c>
      <c r="B66" s="203" t="s">
        <v>79</v>
      </c>
      <c r="C66" s="242">
        <v>25690</v>
      </c>
      <c r="D66" s="202">
        <f t="shared" si="5"/>
        <v>1.6844896468473029E-2</v>
      </c>
      <c r="E66" s="243">
        <v>5680</v>
      </c>
      <c r="F66" s="244">
        <f t="shared" si="6"/>
        <v>1.2454255825324678E-2</v>
      </c>
      <c r="G66" s="243">
        <v>22047</v>
      </c>
      <c r="H66" s="207">
        <f t="shared" si="7"/>
        <v>3.0663080243891583E-2</v>
      </c>
      <c r="I66" s="202">
        <f t="shared" si="3"/>
        <v>2.2656328195395217E-2</v>
      </c>
      <c r="J66" s="207">
        <f t="shared" si="4"/>
        <v>2.2656328195395218E-3</v>
      </c>
    </row>
    <row r="67" spans="1:10" x14ac:dyDescent="0.15">
      <c r="A67" s="202">
        <v>59</v>
      </c>
      <c r="B67" s="210" t="s">
        <v>81</v>
      </c>
      <c r="C67" s="242">
        <v>0</v>
      </c>
      <c r="D67" s="207">
        <f t="shared" si="5"/>
        <v>0</v>
      </c>
      <c r="E67" s="243">
        <v>0</v>
      </c>
      <c r="F67" s="244">
        <f t="shared" si="6"/>
        <v>0</v>
      </c>
      <c r="G67" s="243">
        <v>0</v>
      </c>
      <c r="H67" s="207">
        <f t="shared" si="7"/>
        <v>0</v>
      </c>
      <c r="I67" s="207">
        <f t="shared" si="3"/>
        <v>0</v>
      </c>
      <c r="J67" s="207">
        <f t="shared" si="4"/>
        <v>0</v>
      </c>
    </row>
    <row r="68" spans="1:10" ht="21" customHeight="1" thickBot="1" x14ac:dyDescent="0.2">
      <c r="A68" s="215"/>
      <c r="B68" s="215" t="s">
        <v>19</v>
      </c>
      <c r="C68" s="245">
        <f t="shared" ref="C68:J68" si="8">SUM(C9:C67)</f>
        <v>1525091</v>
      </c>
      <c r="D68" s="246">
        <f t="shared" si="8"/>
        <v>0.99999999999999978</v>
      </c>
      <c r="E68" s="245">
        <f t="shared" si="8"/>
        <v>456069</v>
      </c>
      <c r="F68" s="246">
        <f t="shared" si="8"/>
        <v>1.0000000000000002</v>
      </c>
      <c r="G68" s="245">
        <f t="shared" si="8"/>
        <v>719008</v>
      </c>
      <c r="H68" s="246">
        <f t="shared" si="8"/>
        <v>1.0000000000000002</v>
      </c>
      <c r="I68" s="246">
        <f t="shared" si="8"/>
        <v>1.0000000000000002</v>
      </c>
      <c r="J68" s="246">
        <f t="shared" si="8"/>
        <v>9.9999999999999992E-2</v>
      </c>
    </row>
    <row r="69" spans="1:10" ht="9" thickTop="1" x14ac:dyDescent="0.15"/>
  </sheetData>
  <mergeCells count="8">
    <mergeCell ref="J7:J8"/>
    <mergeCell ref="J5:J6"/>
    <mergeCell ref="C4:J4"/>
    <mergeCell ref="A4:B8"/>
    <mergeCell ref="D5:D6"/>
    <mergeCell ref="F5:F6"/>
    <mergeCell ref="H5:H6"/>
    <mergeCell ref="I5:I6"/>
  </mergeCells>
  <phoneticPr fontId="33" type="noConversion"/>
  <printOptions horizontalCentered="1"/>
  <pageMargins left="0.19685039370078741" right="0.19685039370078741" top="0.19685039370078741" bottom="0.19685039370078741" header="0.31496062992125984" footer="0.31496062992125984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4C76-7BCE-42BB-997A-31DC51BF92EB}">
  <sheetPr>
    <pageSetUpPr fitToPage="1"/>
  </sheetPr>
  <dimension ref="A1:H67"/>
  <sheetViews>
    <sheetView workbookViewId="0">
      <selection activeCell="L22" sqref="L22"/>
    </sheetView>
  </sheetViews>
  <sheetFormatPr baseColWidth="10" defaultColWidth="11.42578125" defaultRowHeight="12.75" x14ac:dyDescent="0.2"/>
  <cols>
    <col min="1" max="1" width="5.42578125" style="97" customWidth="1"/>
    <col min="2" max="2" width="20.7109375" style="97" customWidth="1"/>
    <col min="3" max="3" width="9.7109375" style="97" bestFit="1" customWidth="1"/>
    <col min="4" max="4" width="13" style="97" bestFit="1" customWidth="1"/>
    <col min="5" max="5" width="8.42578125" style="97" bestFit="1" customWidth="1"/>
    <col min="6" max="6" width="10.42578125" style="97" bestFit="1" customWidth="1"/>
    <col min="7" max="8" width="8.42578125" style="97" bestFit="1" customWidth="1"/>
    <col min="9" max="16384" width="11.42578125" style="12"/>
  </cols>
  <sheetData>
    <row r="1" spans="1:8" x14ac:dyDescent="0.2">
      <c r="A1" s="272" t="s">
        <v>240</v>
      </c>
    </row>
    <row r="3" spans="1:8" s="3" customFormat="1" ht="12" customHeight="1" x14ac:dyDescent="0.2">
      <c r="A3" s="249" t="s">
        <v>21</v>
      </c>
      <c r="B3" s="249"/>
      <c r="C3" s="250" t="s">
        <v>155</v>
      </c>
      <c r="D3" s="250"/>
      <c r="E3" s="250"/>
      <c r="F3" s="250"/>
      <c r="G3" s="250"/>
      <c r="H3" s="250"/>
    </row>
    <row r="4" spans="1:8" s="3" customFormat="1" ht="16.5" x14ac:dyDescent="0.2">
      <c r="A4" s="180"/>
      <c r="B4" s="180"/>
      <c r="C4" s="98" t="s">
        <v>90</v>
      </c>
      <c r="D4" s="98" t="s">
        <v>123</v>
      </c>
      <c r="E4" s="98" t="s">
        <v>92</v>
      </c>
      <c r="F4" s="236" t="s">
        <v>144</v>
      </c>
      <c r="G4" s="180" t="s">
        <v>143</v>
      </c>
      <c r="H4" s="182">
        <v>0.1</v>
      </c>
    </row>
    <row r="5" spans="1:8" s="3" customFormat="1" ht="11.25" x14ac:dyDescent="0.2">
      <c r="A5" s="180"/>
      <c r="B5" s="180"/>
      <c r="C5" s="99" t="s">
        <v>142</v>
      </c>
      <c r="D5" s="98" t="s">
        <v>141</v>
      </c>
      <c r="E5" s="98" t="s">
        <v>140</v>
      </c>
      <c r="F5" s="236"/>
      <c r="G5" s="236"/>
      <c r="H5" s="251"/>
    </row>
    <row r="6" spans="1:8" s="3" customFormat="1" ht="11.25" x14ac:dyDescent="0.2">
      <c r="A6" s="99"/>
      <c r="B6" s="98"/>
      <c r="C6" s="99"/>
      <c r="D6" s="98"/>
      <c r="E6" s="98"/>
      <c r="F6" s="111" t="s">
        <v>139</v>
      </c>
      <c r="G6" s="111" t="s">
        <v>138</v>
      </c>
      <c r="H6" s="111" t="s">
        <v>229</v>
      </c>
    </row>
    <row r="7" spans="1:8" s="3" customFormat="1" ht="12" thickBot="1" x14ac:dyDescent="0.25">
      <c r="A7" s="252"/>
      <c r="B7" s="169"/>
      <c r="C7" s="112" t="s">
        <v>137</v>
      </c>
      <c r="D7" s="112" t="s">
        <v>136</v>
      </c>
      <c r="E7" s="112" t="s">
        <v>135</v>
      </c>
      <c r="F7" s="112" t="s">
        <v>134</v>
      </c>
      <c r="G7" s="112" t="s">
        <v>103</v>
      </c>
      <c r="H7" s="112"/>
    </row>
    <row r="8" spans="1:8" s="3" customFormat="1" ht="12" thickTop="1" x14ac:dyDescent="0.2">
      <c r="A8" s="97">
        <v>1</v>
      </c>
      <c r="B8" s="100" t="s">
        <v>24</v>
      </c>
      <c r="C8" s="253">
        <f>+'[1]C1i,t componente poblacional'!E8</f>
        <v>6.7229927841389245E-3</v>
      </c>
      <c r="D8" s="253">
        <f>+'[1]C2i,t Eficiencia Recaudator2024'!K11</f>
        <v>1.6159010595342468E-2</v>
      </c>
      <c r="E8" s="168">
        <f>+'[1]C3i,t Carencia Municipal'!J11</f>
        <v>8.9101717606098474E-3</v>
      </c>
      <c r="F8" s="102">
        <f>1/(C8+D8+E8)</f>
        <v>31.454280671062328</v>
      </c>
      <c r="G8" s="102">
        <f>+F8/$F$66</f>
        <v>1.8432469192447828E-2</v>
      </c>
      <c r="H8" s="103">
        <f>+G8*10%</f>
        <v>1.8432469192447829E-3</v>
      </c>
    </row>
    <row r="9" spans="1:8" s="3" customFormat="1" ht="11.25" x14ac:dyDescent="0.2">
      <c r="A9" s="97">
        <v>2</v>
      </c>
      <c r="B9" s="100" t="s">
        <v>25</v>
      </c>
      <c r="C9" s="253">
        <f>+'[1]C1i,t componente poblacional'!E9</f>
        <v>2.7584325300158918E-3</v>
      </c>
      <c r="D9" s="253">
        <f>+'[1]C2i,t Eficiencia Recaudator2024'!K12</f>
        <v>1.2419980980386615E-2</v>
      </c>
      <c r="E9" s="168">
        <f>+'[1]C3i,t Carencia Municipal'!J12</f>
        <v>6.2483414472295912E-3</v>
      </c>
      <c r="F9" s="102">
        <f t="shared" ref="F9:F65" si="0">1/(C9+D9+E9)</f>
        <v>46.670622872074489</v>
      </c>
      <c r="G9" s="102">
        <f t="shared" ref="G9:G65" si="1">+F9/$F$66</f>
        <v>2.7349371847924381E-2</v>
      </c>
      <c r="H9" s="103">
        <f t="shared" ref="H9:H65" si="2">+G9*10%</f>
        <v>2.7349371847924381E-3</v>
      </c>
    </row>
    <row r="10" spans="1:8" s="3" customFormat="1" ht="11.25" x14ac:dyDescent="0.2">
      <c r="A10" s="97">
        <v>3</v>
      </c>
      <c r="B10" s="100" t="s">
        <v>26</v>
      </c>
      <c r="C10" s="253">
        <f>+'[1]C1i,t componente poblacional'!E10</f>
        <v>1.7134879732696017E-2</v>
      </c>
      <c r="D10" s="253">
        <f>+'[1]C2i,t Eficiencia Recaudator2024'!K13</f>
        <v>1.8464262487772214E-2</v>
      </c>
      <c r="E10" s="168">
        <f>+'[1]C3i,t Carencia Municipal'!J13</f>
        <v>4.9311564811608179E-2</v>
      </c>
      <c r="F10" s="102">
        <f t="shared" si="0"/>
        <v>11.777077767380193</v>
      </c>
      <c r="G10" s="102">
        <f t="shared" si="1"/>
        <v>6.9014651898878111E-3</v>
      </c>
      <c r="H10" s="103">
        <f t="shared" si="2"/>
        <v>6.9014651898878119E-4</v>
      </c>
    </row>
    <row r="11" spans="1:8" s="3" customFormat="1" ht="11.25" x14ac:dyDescent="0.2">
      <c r="A11" s="97">
        <v>4</v>
      </c>
      <c r="B11" s="100" t="s">
        <v>27</v>
      </c>
      <c r="C11" s="253">
        <f>+'[1]C1i,t componente poblacional'!E11</f>
        <v>1.4219126195187891E-3</v>
      </c>
      <c r="D11" s="253">
        <f>+'[1]C2i,t Eficiencia Recaudator2024'!K14</f>
        <v>1.5070133353801656E-2</v>
      </c>
      <c r="E11" s="168">
        <f>+'[1]C3i,t Carencia Municipal'!J14</f>
        <v>2.0363170528550265E-3</v>
      </c>
      <c r="F11" s="102">
        <f t="shared" si="0"/>
        <v>53.971308668082315</v>
      </c>
      <c r="G11" s="102">
        <f t="shared" si="1"/>
        <v>3.162763423853307E-2</v>
      </c>
      <c r="H11" s="103">
        <f t="shared" si="2"/>
        <v>3.1627634238533073E-3</v>
      </c>
    </row>
    <row r="12" spans="1:8" s="3" customFormat="1" ht="11.25" x14ac:dyDescent="0.2">
      <c r="A12" s="97">
        <v>5</v>
      </c>
      <c r="B12" s="100" t="s">
        <v>28</v>
      </c>
      <c r="C12" s="253">
        <f>+'[1]C1i,t componente poblacional'!E12</f>
        <v>1.1531204657268744E-2</v>
      </c>
      <c r="D12" s="253">
        <f>+'[1]C2i,t Eficiencia Recaudator2024'!K15</f>
        <v>1.695361476540275E-2</v>
      </c>
      <c r="E12" s="168">
        <f>+'[1]C3i,t Carencia Municipal'!J15</f>
        <v>2.5430583478451368E-2</v>
      </c>
      <c r="F12" s="102">
        <f t="shared" si="0"/>
        <v>18.547575390170618</v>
      </c>
      <c r="G12" s="102">
        <f t="shared" si="1"/>
        <v>1.0869032916351126E-2</v>
      </c>
      <c r="H12" s="103">
        <f t="shared" si="2"/>
        <v>1.0869032916351127E-3</v>
      </c>
    </row>
    <row r="13" spans="1:8" s="3" customFormat="1" ht="11.25" x14ac:dyDescent="0.2">
      <c r="A13" s="97">
        <v>6</v>
      </c>
      <c r="B13" s="100" t="s">
        <v>29</v>
      </c>
      <c r="C13" s="253">
        <f>+'[1]C1i,t componente poblacional'!E13</f>
        <v>6.4902002122416294E-3</v>
      </c>
      <c r="D13" s="253">
        <f>+'[1]C2i,t Eficiencia Recaudator2024'!K16</f>
        <v>2.200947767987383E-2</v>
      </c>
      <c r="E13" s="168">
        <f>+'[1]C3i,t Carencia Municipal'!J16</f>
        <v>6.1808685371742018E-3</v>
      </c>
      <c r="F13" s="102">
        <f t="shared" si="0"/>
        <v>28.834609109718183</v>
      </c>
      <c r="G13" s="102">
        <f t="shared" si="1"/>
        <v>1.6897319943486262E-2</v>
      </c>
      <c r="H13" s="103">
        <f t="shared" si="2"/>
        <v>1.6897319943486263E-3</v>
      </c>
    </row>
    <row r="14" spans="1:8" s="3" customFormat="1" ht="11.25" x14ac:dyDescent="0.2">
      <c r="A14" s="97">
        <v>7</v>
      </c>
      <c r="B14" s="100" t="s">
        <v>30</v>
      </c>
      <c r="C14" s="253">
        <f>+'[1]C1i,t componente poblacional'!E14</f>
        <v>3.3940944386669524E-3</v>
      </c>
      <c r="D14" s="253">
        <f>+'[1]C2i,t Eficiencia Recaudator2024'!K17</f>
        <v>1.5597753384405536E-2</v>
      </c>
      <c r="E14" s="168">
        <f>+'[1]C3i,t Carencia Municipal'!J17</f>
        <v>4.509555857565367E-3</v>
      </c>
      <c r="F14" s="102">
        <f t="shared" si="0"/>
        <v>42.550649892622026</v>
      </c>
      <c r="G14" s="102">
        <f t="shared" si="1"/>
        <v>2.4935033532206982E-2</v>
      </c>
      <c r="H14" s="103">
        <f t="shared" si="2"/>
        <v>2.4935033532206986E-3</v>
      </c>
    </row>
    <row r="15" spans="1:8" s="3" customFormat="1" ht="11.25" x14ac:dyDescent="0.2">
      <c r="A15" s="97">
        <v>8</v>
      </c>
      <c r="B15" s="100" t="s">
        <v>31</v>
      </c>
      <c r="C15" s="253">
        <f>+'[1]C1i,t componente poblacional'!E15</f>
        <v>7.0298396140674744E-3</v>
      </c>
      <c r="D15" s="253">
        <f>+'[1]C2i,t Eficiencia Recaudator2024'!K18</f>
        <v>2.2571791852603783E-2</v>
      </c>
      <c r="E15" s="168">
        <f>+'[1]C3i,t Carencia Municipal'!J18</f>
        <v>5.8764074710751435E-3</v>
      </c>
      <c r="F15" s="102">
        <f t="shared" si="0"/>
        <v>28.18645082820694</v>
      </c>
      <c r="G15" s="102">
        <f t="shared" si="1"/>
        <v>1.6517493818046451E-2</v>
      </c>
      <c r="H15" s="103">
        <f t="shared" si="2"/>
        <v>1.6517493818046453E-3</v>
      </c>
    </row>
    <row r="16" spans="1:8" s="3" customFormat="1" ht="11.25" x14ac:dyDescent="0.2">
      <c r="A16" s="97">
        <v>9</v>
      </c>
      <c r="B16" s="100" t="s">
        <v>32</v>
      </c>
      <c r="C16" s="253">
        <f>+'[1]C1i,t componente poblacional'!E16</f>
        <v>7.8217595504304176E-3</v>
      </c>
      <c r="D16" s="253">
        <f>+'[1]C2i,t Eficiencia Recaudator2024'!K19</f>
        <v>2.2193820406616951E-2</v>
      </c>
      <c r="E16" s="168">
        <f>+'[1]C3i,t Carencia Municipal'!J19</f>
        <v>9.0253123050964452E-3</v>
      </c>
      <c r="F16" s="102">
        <f t="shared" si="0"/>
        <v>25.614168684603932</v>
      </c>
      <c r="G16" s="102">
        <f t="shared" si="1"/>
        <v>1.501011516068405E-2</v>
      </c>
      <c r="H16" s="103">
        <f t="shared" si="2"/>
        <v>1.501011516068405E-3</v>
      </c>
    </row>
    <row r="17" spans="1:8" s="3" customFormat="1" ht="11.25" x14ac:dyDescent="0.2">
      <c r="A17" s="97">
        <v>10</v>
      </c>
      <c r="B17" s="100" t="s">
        <v>33</v>
      </c>
      <c r="C17" s="253">
        <f>+'[1]C1i,t componente poblacional'!E17</f>
        <v>1.789349296927457E-3</v>
      </c>
      <c r="D17" s="253">
        <f>+'[1]C2i,t Eficiencia Recaudator2024'!K20</f>
        <v>1.2437171791224975E-2</v>
      </c>
      <c r="E17" s="168">
        <f>+'[1]C3i,t Carencia Municipal'!J20</f>
        <v>9.6104234098305663E-4</v>
      </c>
      <c r="F17" s="102">
        <f t="shared" si="0"/>
        <v>65.843346410762763</v>
      </c>
      <c r="G17" s="102">
        <f t="shared" si="1"/>
        <v>3.858474676105398E-2</v>
      </c>
      <c r="H17" s="103">
        <f t="shared" si="2"/>
        <v>3.858474676105398E-3</v>
      </c>
    </row>
    <row r="18" spans="1:8" s="3" customFormat="1" ht="11.25" x14ac:dyDescent="0.2">
      <c r="A18" s="97">
        <v>11</v>
      </c>
      <c r="B18" s="100" t="s">
        <v>34</v>
      </c>
      <c r="C18" s="253">
        <f>+'[1]C1i,t componente poblacional'!E18</f>
        <v>1.0743182313433762E-2</v>
      </c>
      <c r="D18" s="253">
        <f>+'[1]C2i,t Eficiencia Recaudator2024'!K21</f>
        <v>2.0663544341587438E-2</v>
      </c>
      <c r="E18" s="168">
        <f>+'[1]C3i,t Carencia Municipal'!J21</f>
        <v>1.9392422453369352E-2</v>
      </c>
      <c r="F18" s="102">
        <f t="shared" si="0"/>
        <v>19.685369096759711</v>
      </c>
      <c r="G18" s="102">
        <f t="shared" si="1"/>
        <v>1.153578945939167E-2</v>
      </c>
      <c r="H18" s="103">
        <f t="shared" si="2"/>
        <v>1.153578945939167E-3</v>
      </c>
    </row>
    <row r="19" spans="1:8" s="3" customFormat="1" ht="11.25" x14ac:dyDescent="0.2">
      <c r="A19" s="97">
        <v>12</v>
      </c>
      <c r="B19" s="100" t="s">
        <v>35</v>
      </c>
      <c r="C19" s="253">
        <f>+'[1]C1i,t componente poblacional'!E19</f>
        <v>1.7045235104552921E-2</v>
      </c>
      <c r="D19" s="253">
        <f>+'[1]C2i,t Eficiencia Recaudator2024'!K22</f>
        <v>2.0497827128876708E-2</v>
      </c>
      <c r="E19" s="168">
        <f>+'[1]C3i,t Carencia Municipal'!J22</f>
        <v>1.5658585084697973E-2</v>
      </c>
      <c r="F19" s="102">
        <f t="shared" si="0"/>
        <v>18.796410457374432</v>
      </c>
      <c r="G19" s="102">
        <f t="shared" si="1"/>
        <v>1.1014852328284291E-2</v>
      </c>
      <c r="H19" s="103">
        <f t="shared" si="2"/>
        <v>1.1014852328284292E-3</v>
      </c>
    </row>
    <row r="20" spans="1:8" s="3" customFormat="1" ht="11.25" x14ac:dyDescent="0.2">
      <c r="A20" s="97">
        <v>13</v>
      </c>
      <c r="B20" s="100" t="s">
        <v>36</v>
      </c>
      <c r="C20" s="253">
        <f>+'[1]C1i,t componente poblacional'!E20</f>
        <v>6.3555915393896018E-2</v>
      </c>
      <c r="D20" s="253">
        <f>+'[1]C2i,t Eficiencia Recaudator2024'!K23</f>
        <v>2.1346232833461164E-2</v>
      </c>
      <c r="E20" s="168">
        <f>+'[1]C3i,t Carencia Municipal'!J23</f>
        <v>6.2831854443349933E-2</v>
      </c>
      <c r="F20" s="102">
        <f t="shared" si="0"/>
        <v>6.7689224005455122</v>
      </c>
      <c r="G20" s="102">
        <f t="shared" si="1"/>
        <v>3.966644633171046E-3</v>
      </c>
      <c r="H20" s="103">
        <f t="shared" si="2"/>
        <v>3.9666446331710465E-4</v>
      </c>
    </row>
    <row r="21" spans="1:8" s="3" customFormat="1" ht="11.25" x14ac:dyDescent="0.2">
      <c r="A21" s="97">
        <v>14</v>
      </c>
      <c r="B21" s="100" t="s">
        <v>37</v>
      </c>
      <c r="C21" s="253">
        <f>+'[1]C1i,t componente poblacional'!E21</f>
        <v>5.5487544534423717E-3</v>
      </c>
      <c r="D21" s="253">
        <f>+'[1]C2i,t Eficiencia Recaudator2024'!K24</f>
        <v>1.4035878908592005E-2</v>
      </c>
      <c r="E21" s="168">
        <f>+'[1]C3i,t Carencia Municipal'!J24</f>
        <v>1.2598432467196568E-2</v>
      </c>
      <c r="F21" s="102">
        <f t="shared" si="0"/>
        <v>31.072241697114169</v>
      </c>
      <c r="G21" s="102">
        <f t="shared" si="1"/>
        <v>1.8208591187057855E-2</v>
      </c>
      <c r="H21" s="103">
        <f t="shared" si="2"/>
        <v>1.8208591187057856E-3</v>
      </c>
    </row>
    <row r="22" spans="1:8" s="3" customFormat="1" ht="11.25" x14ac:dyDescent="0.2">
      <c r="A22" s="97">
        <v>15</v>
      </c>
      <c r="B22" s="100" t="s">
        <v>38</v>
      </c>
      <c r="C22" s="253">
        <f>+'[1]C1i,t componente poblacional'!E22</f>
        <v>7.7292803095397123E-3</v>
      </c>
      <c r="D22" s="253">
        <f>+'[1]C2i,t Eficiencia Recaudator2024'!K25</f>
        <v>1.7856637596312182E-2</v>
      </c>
      <c r="E22" s="168">
        <f>+'[1]C3i,t Carencia Municipal'!J25</f>
        <v>9.1423211604218391E-3</v>
      </c>
      <c r="F22" s="102">
        <f t="shared" si="0"/>
        <v>28.795010253518679</v>
      </c>
      <c r="G22" s="102">
        <f t="shared" si="1"/>
        <v>1.6874114685525143E-2</v>
      </c>
      <c r="H22" s="103">
        <f t="shared" si="2"/>
        <v>1.6874114685525143E-3</v>
      </c>
    </row>
    <row r="23" spans="1:8" s="3" customFormat="1" ht="11.25" x14ac:dyDescent="0.2">
      <c r="A23" s="97">
        <v>16</v>
      </c>
      <c r="B23" s="100" t="s">
        <v>104</v>
      </c>
      <c r="C23" s="253">
        <f>+'[1]C1i,t componente poblacional'!E23</f>
        <v>1.4491603345551695E-2</v>
      </c>
      <c r="D23" s="253">
        <f>+'[1]C2i,t Eficiencia Recaudator2024'!K26</f>
        <v>1.775010344662083E-2</v>
      </c>
      <c r="E23" s="168">
        <f>+'[1]C3i,t Carencia Municipal'!J26</f>
        <v>2.0441978104335456E-2</v>
      </c>
      <c r="F23" s="102">
        <f t="shared" si="0"/>
        <v>18.981208356332772</v>
      </c>
      <c r="G23" s="102">
        <f t="shared" si="1"/>
        <v>1.1123145428832365E-2</v>
      </c>
      <c r="H23" s="103">
        <f t="shared" si="2"/>
        <v>1.1123145428832365E-3</v>
      </c>
    </row>
    <row r="24" spans="1:8" s="3" customFormat="1" ht="11.25" x14ac:dyDescent="0.2">
      <c r="A24" s="97">
        <v>17</v>
      </c>
      <c r="B24" s="100" t="s">
        <v>39</v>
      </c>
      <c r="C24" s="253">
        <f>+'[1]C1i,t componente poblacional'!E24</f>
        <v>8.9003297008952067E-3</v>
      </c>
      <c r="D24" s="253">
        <f>+'[1]C2i,t Eficiencia Recaudator2024'!K27</f>
        <v>1.6255337917823354E-2</v>
      </c>
      <c r="E24" s="168">
        <f>+'[1]C3i,t Carencia Municipal'!J27</f>
        <v>2.4345155534691552E-2</v>
      </c>
      <c r="F24" s="102">
        <f t="shared" si="0"/>
        <v>20.201684260903242</v>
      </c>
      <c r="G24" s="102">
        <f t="shared" si="1"/>
        <v>1.183835442522873E-2</v>
      </c>
      <c r="H24" s="103">
        <f t="shared" si="2"/>
        <v>1.183835442522873E-3</v>
      </c>
    </row>
    <row r="25" spans="1:8" s="3" customFormat="1" ht="11.25" x14ac:dyDescent="0.2">
      <c r="A25" s="97">
        <v>18</v>
      </c>
      <c r="B25" s="100" t="s">
        <v>40</v>
      </c>
      <c r="C25" s="253">
        <f>+'[1]C1i,t componente poblacional'!E25</f>
        <v>5.4332439839773518E-3</v>
      </c>
      <c r="D25" s="253">
        <f>+'[1]C2i,t Eficiencia Recaudator2024'!K28</f>
        <v>1.42103054487379E-2</v>
      </c>
      <c r="E25" s="168">
        <f>+'[1]C3i,t Carencia Municipal'!J28</f>
        <v>1.2479964217203904E-2</v>
      </c>
      <c r="F25" s="102">
        <f t="shared" si="0"/>
        <v>31.129844975800669</v>
      </c>
      <c r="G25" s="102">
        <f t="shared" si="1"/>
        <v>1.8242347185831967E-2</v>
      </c>
      <c r="H25" s="103">
        <f t="shared" si="2"/>
        <v>1.8242347185831967E-3</v>
      </c>
    </row>
    <row r="26" spans="1:8" s="3" customFormat="1" ht="11.25" x14ac:dyDescent="0.2">
      <c r="A26" s="97">
        <v>19</v>
      </c>
      <c r="B26" s="100" t="s">
        <v>41</v>
      </c>
      <c r="C26" s="253">
        <f>+'[1]C1i,t componente poblacional'!E26</f>
        <v>1.9321429140882025E-3</v>
      </c>
      <c r="D26" s="253">
        <f>+'[1]C2i,t Eficiencia Recaudator2024'!K29</f>
        <v>1.6378962359617673E-2</v>
      </c>
      <c r="E26" s="168">
        <f>+'[1]C3i,t Carencia Municipal'!J29</f>
        <v>3.7819881193880099E-3</v>
      </c>
      <c r="F26" s="102">
        <f t="shared" si="0"/>
        <v>45.263014201197898</v>
      </c>
      <c r="G26" s="102">
        <f t="shared" si="1"/>
        <v>2.6524501499360822E-2</v>
      </c>
      <c r="H26" s="103">
        <f t="shared" si="2"/>
        <v>2.6524501499360824E-3</v>
      </c>
    </row>
    <row r="27" spans="1:8" s="3" customFormat="1" ht="11.25" x14ac:dyDescent="0.2">
      <c r="A27" s="97">
        <v>20</v>
      </c>
      <c r="B27" s="100" t="s">
        <v>42</v>
      </c>
      <c r="C27" s="253">
        <f>+'[1]C1i,t componente poblacional'!E27</f>
        <v>3.6211823524096867E-2</v>
      </c>
      <c r="D27" s="253">
        <f>+'[1]C2i,t Eficiencia Recaudator2024'!K30</f>
        <v>1.9199050810233917E-2</v>
      </c>
      <c r="E27" s="168">
        <f>+'[1]C3i,t Carencia Municipal'!J30</f>
        <v>2.29326028083928E-2</v>
      </c>
      <c r="F27" s="102">
        <f t="shared" si="0"/>
        <v>12.76430452758987</v>
      </c>
      <c r="G27" s="102">
        <f t="shared" si="1"/>
        <v>7.4799882543260974E-3</v>
      </c>
      <c r="H27" s="103">
        <f t="shared" si="2"/>
        <v>7.4799882543260979E-4</v>
      </c>
    </row>
    <row r="28" spans="1:8" s="3" customFormat="1" ht="11.25" x14ac:dyDescent="0.2">
      <c r="A28" s="97">
        <v>21</v>
      </c>
      <c r="B28" s="100" t="s">
        <v>43</v>
      </c>
      <c r="C28" s="253">
        <f>+'[1]C1i,t componente poblacional'!E28</f>
        <v>2.0717121592485441E-2</v>
      </c>
      <c r="D28" s="253">
        <f>+'[1]C2i,t Eficiencia Recaudator2024'!K31</f>
        <v>1.4738781883173124E-2</v>
      </c>
      <c r="E28" s="168">
        <f>+'[1]C3i,t Carencia Municipal'!J31</f>
        <v>2.6063227253932723E-2</v>
      </c>
      <c r="F28" s="102">
        <f t="shared" si="0"/>
        <v>16.255106145688604</v>
      </c>
      <c r="G28" s="102">
        <f t="shared" si="1"/>
        <v>9.5256269371953566E-3</v>
      </c>
      <c r="H28" s="103">
        <f t="shared" si="2"/>
        <v>9.5256269371953571E-4</v>
      </c>
    </row>
    <row r="29" spans="1:8" s="3" customFormat="1" ht="11.25" x14ac:dyDescent="0.2">
      <c r="A29" s="97">
        <v>22</v>
      </c>
      <c r="B29" s="100" t="s">
        <v>44</v>
      </c>
      <c r="C29" s="253">
        <f>+'[1]C1i,t componente poblacional'!E29</f>
        <v>6.7449610329328854E-3</v>
      </c>
      <c r="D29" s="253">
        <f>+'[1]C2i,t Eficiencia Recaudator2024'!K32</f>
        <v>1.5514832559652202E-2</v>
      </c>
      <c r="E29" s="168">
        <f>+'[1]C3i,t Carencia Municipal'!J32</f>
        <v>8.4296567828300011E-3</v>
      </c>
      <c r="F29" s="102">
        <f t="shared" si="0"/>
        <v>32.584487104437905</v>
      </c>
      <c r="G29" s="102">
        <f t="shared" si="1"/>
        <v>1.9094779530495629E-2</v>
      </c>
      <c r="H29" s="103">
        <f t="shared" si="2"/>
        <v>1.909477953049563E-3</v>
      </c>
    </row>
    <row r="30" spans="1:8" s="3" customFormat="1" ht="11.25" x14ac:dyDescent="0.2">
      <c r="A30" s="97">
        <v>23</v>
      </c>
      <c r="B30" s="100" t="s">
        <v>45</v>
      </c>
      <c r="C30" s="253">
        <f>+'[1]C1i,t componente poblacional'!E30</f>
        <v>5.4215512063934693E-3</v>
      </c>
      <c r="D30" s="253">
        <f>+'[1]C2i,t Eficiencia Recaudator2024'!K33</f>
        <v>1.61423303231981E-2</v>
      </c>
      <c r="E30" s="168">
        <f>+'[1]C3i,t Carencia Municipal'!J33</f>
        <v>9.3467727727541989E-3</v>
      </c>
      <c r="F30" s="102">
        <f t="shared" si="0"/>
        <v>32.351304835501693</v>
      </c>
      <c r="G30" s="102">
        <f t="shared" si="1"/>
        <v>1.8958132788090675E-2</v>
      </c>
      <c r="H30" s="103">
        <f t="shared" si="2"/>
        <v>1.8958132788090675E-3</v>
      </c>
    </row>
    <row r="31" spans="1:8" s="3" customFormat="1" ht="11.25" x14ac:dyDescent="0.2">
      <c r="A31" s="97">
        <v>24</v>
      </c>
      <c r="B31" s="100" t="s">
        <v>46</v>
      </c>
      <c r="C31" s="253">
        <f>+'[1]C1i,t componente poblacional'!E31</f>
        <v>3.4703809542369485E-2</v>
      </c>
      <c r="D31" s="253">
        <f>+'[1]C2i,t Eficiencia Recaudator2024'!K34</f>
        <v>2.1222756344364765E-2</v>
      </c>
      <c r="E31" s="168">
        <f>+'[1]C3i,t Carencia Municipal'!J34</f>
        <v>4.3381660021284171E-2</v>
      </c>
      <c r="F31" s="102">
        <f t="shared" si="0"/>
        <v>10.069659294147728</v>
      </c>
      <c r="G31" s="102">
        <f t="shared" si="1"/>
        <v>5.9009038120710344E-3</v>
      </c>
      <c r="H31" s="103">
        <f t="shared" si="2"/>
        <v>5.9009038120710346E-4</v>
      </c>
    </row>
    <row r="32" spans="1:8" s="3" customFormat="1" ht="11.25" x14ac:dyDescent="0.2">
      <c r="A32" s="97">
        <v>25</v>
      </c>
      <c r="B32" s="100" t="s">
        <v>47</v>
      </c>
      <c r="C32" s="253">
        <f>+'[1]C1i,t componente poblacional'!E32</f>
        <v>1.1022037342479684E-2</v>
      </c>
      <c r="D32" s="253">
        <f>+'[1]C2i,t Eficiencia Recaudator2024'!K35</f>
        <v>1.7891006835370194E-2</v>
      </c>
      <c r="E32" s="168">
        <f>+'[1]C3i,t Carencia Municipal'!J35</f>
        <v>9.2491613213789344E-3</v>
      </c>
      <c r="F32" s="102">
        <f t="shared" si="0"/>
        <v>26.203936248396548</v>
      </c>
      <c r="G32" s="102">
        <f t="shared" si="1"/>
        <v>1.5355723841549975E-2</v>
      </c>
      <c r="H32" s="103">
        <f t="shared" si="2"/>
        <v>1.5355723841549975E-3</v>
      </c>
    </row>
    <row r="33" spans="1:8" s="3" customFormat="1" ht="11.25" x14ac:dyDescent="0.2">
      <c r="A33" s="97">
        <v>26</v>
      </c>
      <c r="B33" s="100" t="s">
        <v>48</v>
      </c>
      <c r="C33" s="253">
        <f>+'[1]C1i,t componente poblacional'!E33</f>
        <v>3.3242920997571092E-3</v>
      </c>
      <c r="D33" s="253">
        <f>+'[1]C2i,t Eficiencia Recaudator2024'!K36</f>
        <v>1.4061435137173487E-2</v>
      </c>
      <c r="E33" s="168">
        <f>+'[1]C3i,t Carencia Municipal'!J36</f>
        <v>8.513184169963408E-3</v>
      </c>
      <c r="F33" s="102">
        <f t="shared" si="0"/>
        <v>38.611661482181489</v>
      </c>
      <c r="G33" s="102">
        <f t="shared" si="1"/>
        <v>2.2626753674081009E-2</v>
      </c>
      <c r="H33" s="103">
        <f t="shared" si="2"/>
        <v>2.2626753674081009E-3</v>
      </c>
    </row>
    <row r="34" spans="1:8" s="3" customFormat="1" ht="11.25" x14ac:dyDescent="0.2">
      <c r="A34" s="97">
        <v>27</v>
      </c>
      <c r="B34" s="100" t="s">
        <v>49</v>
      </c>
      <c r="C34" s="253">
        <f>+'[1]C1i,t componente poblacional'!E34</f>
        <v>3.6194461521017766E-3</v>
      </c>
      <c r="D34" s="253">
        <f>+'[1]C2i,t Eficiencia Recaudator2024'!K37</f>
        <v>1.8545333486808615E-2</v>
      </c>
      <c r="E34" s="168">
        <f>+'[1]C3i,t Carencia Municipal'!J37</f>
        <v>3.9927946606785076E-3</v>
      </c>
      <c r="F34" s="102">
        <f t="shared" si="0"/>
        <v>38.229844577588231</v>
      </c>
      <c r="G34" s="102">
        <f t="shared" si="1"/>
        <v>2.2403005803173705E-2</v>
      </c>
      <c r="H34" s="103">
        <f t="shared" si="2"/>
        <v>2.2403005803173707E-3</v>
      </c>
    </row>
    <row r="35" spans="1:8" s="3" customFormat="1" ht="11.25" x14ac:dyDescent="0.2">
      <c r="A35" s="97">
        <v>28</v>
      </c>
      <c r="B35" s="100" t="s">
        <v>50</v>
      </c>
      <c r="C35" s="253">
        <f>+'[1]C1i,t componente poblacional'!E35</f>
        <v>0.32311325518069772</v>
      </c>
      <c r="D35" s="253">
        <f>+'[1]C2i,t Eficiencia Recaudator2024'!K38</f>
        <v>1.9162639876270836E-2</v>
      </c>
      <c r="E35" s="168">
        <f>+'[1]C3i,t Carencia Municipal'!J38</f>
        <v>0.10587650776140056</v>
      </c>
      <c r="F35" s="102">
        <f t="shared" si="0"/>
        <v>2.2313837741606135</v>
      </c>
      <c r="G35" s="102">
        <f t="shared" si="1"/>
        <v>1.3076093872203107E-3</v>
      </c>
      <c r="H35" s="103">
        <f t="shared" si="2"/>
        <v>1.3076093872203107E-4</v>
      </c>
    </row>
    <row r="36" spans="1:8" s="3" customFormat="1" ht="11.25" x14ac:dyDescent="0.2">
      <c r="A36" s="97">
        <v>29</v>
      </c>
      <c r="B36" s="100" t="s">
        <v>51</v>
      </c>
      <c r="C36" s="253">
        <f>+'[1]C1i,t componente poblacional'!E36</f>
        <v>6.5437035278527273E-3</v>
      </c>
      <c r="D36" s="253">
        <f>+'[1]C2i,t Eficiencia Recaudator2024'!K39</f>
        <v>1.4128586004383128E-2</v>
      </c>
      <c r="E36" s="168">
        <f>+'[1]C3i,t Carencia Municipal'!J39</f>
        <v>1.6073425732452049E-2</v>
      </c>
      <c r="F36" s="102">
        <f t="shared" si="0"/>
        <v>27.214057279788083</v>
      </c>
      <c r="G36" s="102">
        <f t="shared" si="1"/>
        <v>1.5947663138667568E-2</v>
      </c>
      <c r="H36" s="103">
        <f t="shared" si="2"/>
        <v>1.5947663138667569E-3</v>
      </c>
    </row>
    <row r="37" spans="1:8" s="3" customFormat="1" ht="11.25" x14ac:dyDescent="0.2">
      <c r="A37" s="97">
        <v>30</v>
      </c>
      <c r="B37" s="100" t="s">
        <v>52</v>
      </c>
      <c r="C37" s="253">
        <f>+'[1]C1i,t componente poblacional'!E37</f>
        <v>1.693326790102241E-3</v>
      </c>
      <c r="D37" s="253">
        <f>+'[1]C2i,t Eficiencia Recaudator2024'!K40</f>
        <v>1.2518831037694158E-2</v>
      </c>
      <c r="E37" s="168">
        <f>+'[1]C3i,t Carencia Municipal'!J40</f>
        <v>2.1283708979956593E-3</v>
      </c>
      <c r="F37" s="102">
        <f t="shared" si="0"/>
        <v>61.197530188946075</v>
      </c>
      <c r="G37" s="102">
        <f t="shared" si="1"/>
        <v>3.5862259946685564E-2</v>
      </c>
      <c r="H37" s="103">
        <f t="shared" si="2"/>
        <v>3.5862259946685565E-3</v>
      </c>
    </row>
    <row r="38" spans="1:8" s="3" customFormat="1" ht="11.25" x14ac:dyDescent="0.2">
      <c r="A38" s="97">
        <v>31</v>
      </c>
      <c r="B38" s="100" t="s">
        <v>53</v>
      </c>
      <c r="C38" s="253">
        <f>+'[1]C1i,t componente poblacional'!E38</f>
        <v>5.2954109391249197E-3</v>
      </c>
      <c r="D38" s="253">
        <f>+'[1]C2i,t Eficiencia Recaudator2024'!K41</f>
        <v>1.6988899292596085E-2</v>
      </c>
      <c r="E38" s="168">
        <f>+'[1]C3i,t Carencia Municipal'!J41</f>
        <v>1.1227258068892815E-2</v>
      </c>
      <c r="F38" s="102">
        <f t="shared" si="0"/>
        <v>29.840441695522898</v>
      </c>
      <c r="G38" s="102">
        <f t="shared" si="1"/>
        <v>1.7486746175943778E-2</v>
      </c>
      <c r="H38" s="103">
        <f t="shared" si="2"/>
        <v>1.748674617594378E-3</v>
      </c>
    </row>
    <row r="39" spans="1:8" s="3" customFormat="1" ht="11.25" x14ac:dyDescent="0.2">
      <c r="A39" s="97">
        <v>32</v>
      </c>
      <c r="B39" s="100" t="s">
        <v>54</v>
      </c>
      <c r="C39" s="253">
        <f>+'[1]C1i,t componente poblacional'!E39</f>
        <v>4.3096743561442889E-3</v>
      </c>
      <c r="D39" s="253">
        <f>+'[1]C2i,t Eficiencia Recaudator2024'!K42</f>
        <v>1.4406329275632335E-2</v>
      </c>
      <c r="E39" s="168">
        <f>+'[1]C3i,t Carencia Municipal'!J42</f>
        <v>1.1561311839233153E-2</v>
      </c>
      <c r="F39" s="102">
        <f t="shared" si="0"/>
        <v>33.028027235687055</v>
      </c>
      <c r="G39" s="102">
        <f t="shared" si="1"/>
        <v>1.9354697723836661E-2</v>
      </c>
      <c r="H39" s="103">
        <f t="shared" si="2"/>
        <v>1.9354697723836661E-3</v>
      </c>
    </row>
    <row r="40" spans="1:8" s="3" customFormat="1" ht="11.25" x14ac:dyDescent="0.2">
      <c r="A40" s="97">
        <v>33</v>
      </c>
      <c r="B40" s="100" t="s">
        <v>55</v>
      </c>
      <c r="C40" s="253">
        <f>+'[1]C1i,t componente poblacional'!E40</f>
        <v>1.4130544546825144E-2</v>
      </c>
      <c r="D40" s="253">
        <f>+'[1]C2i,t Eficiencia Recaudator2024'!K43</f>
        <v>2.0422135904964563E-2</v>
      </c>
      <c r="E40" s="168">
        <f>+'[1]C3i,t Carencia Municipal'!J43</f>
        <v>1.8555870656936365E-2</v>
      </c>
      <c r="F40" s="102">
        <f t="shared" si="0"/>
        <v>18.829359474574211</v>
      </c>
      <c r="G40" s="102">
        <f t="shared" si="1"/>
        <v>1.1034160725472184E-2</v>
      </c>
      <c r="H40" s="103">
        <f t="shared" si="2"/>
        <v>1.1034160725472183E-3</v>
      </c>
    </row>
    <row r="41" spans="1:8" s="3" customFormat="1" ht="11.25" x14ac:dyDescent="0.2">
      <c r="A41" s="97">
        <v>34</v>
      </c>
      <c r="B41" s="100" t="s">
        <v>56</v>
      </c>
      <c r="C41" s="253">
        <f>+'[1]C1i,t componente poblacional'!E41</f>
        <v>3.8214123103688363E-3</v>
      </c>
      <c r="D41" s="253">
        <f>+'[1]C2i,t Eficiencia Recaudator2024'!K44</f>
        <v>1.202467407601022E-2</v>
      </c>
      <c r="E41" s="168">
        <f>+'[1]C3i,t Carencia Municipal'!J44</f>
        <v>5.2222720171044516E-3</v>
      </c>
      <c r="F41" s="102">
        <f t="shared" si="0"/>
        <v>47.464542839496076</v>
      </c>
      <c r="G41" s="102">
        <f t="shared" si="1"/>
        <v>2.7814615529501582E-2</v>
      </c>
      <c r="H41" s="103">
        <f t="shared" si="2"/>
        <v>2.7814615529501586E-3</v>
      </c>
    </row>
    <row r="42" spans="1:8" s="3" customFormat="1" ht="11.25" x14ac:dyDescent="0.2">
      <c r="A42" s="97">
        <v>35</v>
      </c>
      <c r="B42" s="100" t="s">
        <v>57</v>
      </c>
      <c r="C42" s="253">
        <f>+'[1]C1i,t componente poblacional'!E42</f>
        <v>0.11766194054045435</v>
      </c>
      <c r="D42" s="253">
        <f>+'[1]C2i,t Eficiencia Recaudator2024'!K45</f>
        <v>2.0102181146206839E-2</v>
      </c>
      <c r="E42" s="168">
        <f>+'[1]C3i,t Carencia Municipal'!J45</f>
        <v>4.2672994688288897E-2</v>
      </c>
      <c r="F42" s="102">
        <f t="shared" si="0"/>
        <v>5.5420969925167185</v>
      </c>
      <c r="G42" s="102">
        <f t="shared" si="1"/>
        <v>3.2477147751181442E-3</v>
      </c>
      <c r="H42" s="103">
        <f t="shared" si="2"/>
        <v>3.2477147751181444E-4</v>
      </c>
    </row>
    <row r="43" spans="1:8" s="3" customFormat="1" ht="11.25" x14ac:dyDescent="0.2">
      <c r="A43" s="97">
        <v>36</v>
      </c>
      <c r="B43" s="100" t="s">
        <v>58</v>
      </c>
      <c r="C43" s="253">
        <f>+'[1]C1i,t componente poblacional'!E43</f>
        <v>1.0340667303273446E-2</v>
      </c>
      <c r="D43" s="253">
        <f>+'[1]C2i,t Eficiencia Recaudator2024'!K46</f>
        <v>1.4500658848119984E-2</v>
      </c>
      <c r="E43" s="168">
        <f>+'[1]C3i,t Carencia Municipal'!J46</f>
        <v>2.0805350671437003E-2</v>
      </c>
      <c r="F43" s="102">
        <f t="shared" si="0"/>
        <v>21.907399828498459</v>
      </c>
      <c r="G43" s="102">
        <f t="shared" si="1"/>
        <v>1.2837917886226981E-2</v>
      </c>
      <c r="H43" s="103">
        <f t="shared" si="2"/>
        <v>1.2837917886226982E-3</v>
      </c>
    </row>
    <row r="44" spans="1:8" s="3" customFormat="1" ht="11.25" x14ac:dyDescent="0.2">
      <c r="A44" s="97">
        <v>37</v>
      </c>
      <c r="B44" s="100" t="s">
        <v>59</v>
      </c>
      <c r="C44" s="253">
        <f>+'[1]C1i,t componente poblacional'!E44</f>
        <v>3.3674136461800938E-2</v>
      </c>
      <c r="D44" s="253">
        <f>+'[1]C2i,t Eficiencia Recaudator2024'!K47</f>
        <v>2.3163124891937791E-2</v>
      </c>
      <c r="E44" s="168">
        <f>+'[1]C3i,t Carencia Municipal'!J47</f>
        <v>7.5539726418531017E-2</v>
      </c>
      <c r="F44" s="102">
        <f t="shared" si="0"/>
        <v>7.5541830708545508</v>
      </c>
      <c r="G44" s="102">
        <f t="shared" si="1"/>
        <v>4.4268138948648453E-3</v>
      </c>
      <c r="H44" s="103">
        <f t="shared" si="2"/>
        <v>4.4268138948648457E-4</v>
      </c>
    </row>
    <row r="45" spans="1:8" s="3" customFormat="1" ht="11.25" x14ac:dyDescent="0.2">
      <c r="A45" s="97">
        <v>38</v>
      </c>
      <c r="B45" s="100" t="s">
        <v>60</v>
      </c>
      <c r="C45" s="253">
        <f>+'[1]C1i,t componente poblacional'!E45</f>
        <v>5.083877962834684E-3</v>
      </c>
      <c r="D45" s="253">
        <f>+'[1]C2i,t Eficiencia Recaudator2024'!K48</f>
        <v>1.3251670371586036E-2</v>
      </c>
      <c r="E45" s="168">
        <f>+'[1]C3i,t Carencia Municipal'!J48</f>
        <v>1.2249373906410762E-2</v>
      </c>
      <c r="F45" s="102">
        <f t="shared" si="0"/>
        <v>32.695849024097896</v>
      </c>
      <c r="G45" s="102">
        <f t="shared" si="1"/>
        <v>1.9160038538476476E-2</v>
      </c>
      <c r="H45" s="103">
        <f t="shared" si="2"/>
        <v>1.9160038538476476E-3</v>
      </c>
    </row>
    <row r="46" spans="1:8" s="3" customFormat="1" ht="11.25" x14ac:dyDescent="0.2">
      <c r="A46" s="97">
        <v>39</v>
      </c>
      <c r="B46" s="100" t="s">
        <v>105</v>
      </c>
      <c r="C46" s="253">
        <f>+'[1]C1i,t componente poblacional'!E46</f>
        <v>4.8199046507137024E-3</v>
      </c>
      <c r="D46" s="253">
        <f>+'[1]C2i,t Eficiencia Recaudator2024'!K49</f>
        <v>1.9697279826749192E-2</v>
      </c>
      <c r="E46" s="168">
        <f>+'[1]C3i,t Carencia Municipal'!J49</f>
        <v>1.0704236650626737E-2</v>
      </c>
      <c r="F46" s="102">
        <f t="shared" si="0"/>
        <v>28.391812935750181</v>
      </c>
      <c r="G46" s="102">
        <f t="shared" si="1"/>
        <v>1.663783771527852E-2</v>
      </c>
      <c r="H46" s="103">
        <f t="shared" si="2"/>
        <v>1.6637837715278521E-3</v>
      </c>
    </row>
    <row r="47" spans="1:8" s="3" customFormat="1" ht="11.25" x14ac:dyDescent="0.2">
      <c r="A47" s="97">
        <v>40</v>
      </c>
      <c r="B47" s="100" t="s">
        <v>61</v>
      </c>
      <c r="C47" s="253">
        <f>+'[1]C1i,t componente poblacional'!E47</f>
        <v>1.3098745506695887E-2</v>
      </c>
      <c r="D47" s="253">
        <f>+'[1]C2i,t Eficiencia Recaudator2024'!K50</f>
        <v>1.9821937800254683E-2</v>
      </c>
      <c r="E47" s="168">
        <f>+'[1]C3i,t Carencia Municipal'!J50</f>
        <v>2.545121332616403E-2</v>
      </c>
      <c r="F47" s="102">
        <f t="shared" si="0"/>
        <v>17.131531741812484</v>
      </c>
      <c r="G47" s="102">
        <f t="shared" si="1"/>
        <v>1.0039219601067283E-2</v>
      </c>
      <c r="H47" s="103">
        <f t="shared" si="2"/>
        <v>1.0039219601067283E-3</v>
      </c>
    </row>
    <row r="48" spans="1:8" s="3" customFormat="1" ht="11.25" x14ac:dyDescent="0.2">
      <c r="A48" s="97">
        <v>41</v>
      </c>
      <c r="B48" s="100" t="s">
        <v>62</v>
      </c>
      <c r="C48" s="253">
        <f>+'[1]C1i,t componente poblacional'!E48</f>
        <v>7.1928298470549257E-3</v>
      </c>
      <c r="D48" s="253">
        <f>+'[1]C2i,t Eficiencia Recaudator2024'!K51</f>
        <v>1.5951484227228318E-2</v>
      </c>
      <c r="E48" s="168">
        <f>+'[1]C3i,t Carencia Municipal'!J51</f>
        <v>1.6570244099424595E-2</v>
      </c>
      <c r="F48" s="102">
        <f t="shared" si="0"/>
        <v>25.179683370165964</v>
      </c>
      <c r="G48" s="102">
        <f t="shared" si="1"/>
        <v>1.4755503165048214E-2</v>
      </c>
      <c r="H48" s="103">
        <f t="shared" si="2"/>
        <v>1.4755503165048214E-3</v>
      </c>
    </row>
    <row r="49" spans="1:8" s="3" customFormat="1" ht="11.25" x14ac:dyDescent="0.2">
      <c r="A49" s="97">
        <v>42</v>
      </c>
      <c r="B49" s="100" t="s">
        <v>63</v>
      </c>
      <c r="C49" s="253">
        <f>+'[1]C1i,t componente poblacional'!E49</f>
        <v>6.4515786135554724E-3</v>
      </c>
      <c r="D49" s="253">
        <f>+'[1]C2i,t Eficiencia Recaudator2024'!K52</f>
        <v>1.5758793276177026E-2</v>
      </c>
      <c r="E49" s="168">
        <f>+'[1]C3i,t Carencia Municipal'!J52</f>
        <v>1.5441952942995423E-2</v>
      </c>
      <c r="F49" s="102">
        <f t="shared" si="0"/>
        <v>26.558785000462606</v>
      </c>
      <c r="G49" s="102">
        <f t="shared" si="1"/>
        <v>1.5563668151541893E-2</v>
      </c>
      <c r="H49" s="103">
        <f t="shared" si="2"/>
        <v>1.5563668151541894E-3</v>
      </c>
    </row>
    <row r="50" spans="1:8" s="3" customFormat="1" ht="11.25" x14ac:dyDescent="0.2">
      <c r="A50" s="97">
        <v>43</v>
      </c>
      <c r="B50" s="100" t="s">
        <v>64</v>
      </c>
      <c r="C50" s="253">
        <f>+'[1]C1i,t componente poblacional'!E50</f>
        <v>4.7649840287288005E-3</v>
      </c>
      <c r="D50" s="253">
        <f>+'[1]C2i,t Eficiencia Recaudator2024'!K53</f>
        <v>1.6289447442572217E-2</v>
      </c>
      <c r="E50" s="168">
        <f>+'[1]C3i,t Carencia Municipal'!J53</f>
        <v>9.3734952609988865E-3</v>
      </c>
      <c r="F50" s="102">
        <f t="shared" si="0"/>
        <v>32.86454607301517</v>
      </c>
      <c r="G50" s="102">
        <f t="shared" si="1"/>
        <v>1.9258896407443264E-2</v>
      </c>
      <c r="H50" s="103">
        <f t="shared" si="2"/>
        <v>1.9258896407443266E-3</v>
      </c>
    </row>
    <row r="51" spans="1:8" s="3" customFormat="1" ht="11.25" x14ac:dyDescent="0.2">
      <c r="A51" s="97">
        <v>44</v>
      </c>
      <c r="B51" s="100" t="s">
        <v>65</v>
      </c>
      <c r="C51" s="253">
        <f>+'[1]C1i,t componente poblacional'!E51</f>
        <v>2.8225656434305193E-3</v>
      </c>
      <c r="D51" s="253">
        <f>+'[1]C2i,t Eficiencia Recaudator2024'!K54</f>
        <v>2.0169494642817178E-2</v>
      </c>
      <c r="E51" s="168">
        <f>+'[1]C3i,t Carencia Municipal'!J54</f>
        <v>4.095942060297242E-3</v>
      </c>
      <c r="F51" s="102">
        <f t="shared" si="0"/>
        <v>36.916712690980312</v>
      </c>
      <c r="G51" s="102">
        <f t="shared" si="1"/>
        <v>2.1633499633293651E-2</v>
      </c>
      <c r="H51" s="103">
        <f t="shared" si="2"/>
        <v>2.1633499633293652E-3</v>
      </c>
    </row>
    <row r="52" spans="1:8" s="3" customFormat="1" ht="11.25" x14ac:dyDescent="0.2">
      <c r="A52" s="97">
        <v>45</v>
      </c>
      <c r="B52" s="100" t="s">
        <v>66</v>
      </c>
      <c r="C52" s="253">
        <f>+'[1]C1i,t componente poblacional'!E52</f>
        <v>2.6776460667090676E-3</v>
      </c>
      <c r="D52" s="253">
        <f>+'[1]C2i,t Eficiencia Recaudator2024'!K55</f>
        <v>1.469406338989813E-2</v>
      </c>
      <c r="E52" s="168">
        <f>+'[1]C3i,t Carencia Municipal'!J55</f>
        <v>3.2178036646214074E-3</v>
      </c>
      <c r="F52" s="102">
        <f t="shared" si="0"/>
        <v>48.568414129664895</v>
      </c>
      <c r="G52" s="102">
        <f t="shared" si="1"/>
        <v>2.8461493255342678E-2</v>
      </c>
      <c r="H52" s="103">
        <f t="shared" si="2"/>
        <v>2.846149325534268E-3</v>
      </c>
    </row>
    <row r="53" spans="1:8" s="3" customFormat="1" ht="11.25" x14ac:dyDescent="0.2">
      <c r="A53" s="97">
        <v>46</v>
      </c>
      <c r="B53" s="100" t="s">
        <v>67</v>
      </c>
      <c r="C53" s="253">
        <f>+'[1]C1i,t componente poblacional'!E53</f>
        <v>5.0271857078825269E-3</v>
      </c>
      <c r="D53" s="253">
        <f>+'[1]C2i,t Eficiencia Recaudator2024'!K56</f>
        <v>1.6228637912397023E-2</v>
      </c>
      <c r="E53" s="168">
        <f>+'[1]C3i,t Carencia Municipal'!J56</f>
        <v>6.3771429905838464E-3</v>
      </c>
      <c r="F53" s="102">
        <f t="shared" si="0"/>
        <v>36.188658788697275</v>
      </c>
      <c r="G53" s="102">
        <f t="shared" si="1"/>
        <v>2.12068540118403E-2</v>
      </c>
      <c r="H53" s="103">
        <f t="shared" si="2"/>
        <v>2.1206854011840302E-3</v>
      </c>
    </row>
    <row r="54" spans="1:8" s="3" customFormat="1" ht="11.25" x14ac:dyDescent="0.2">
      <c r="A54" s="97">
        <v>47</v>
      </c>
      <c r="B54" s="100" t="s">
        <v>68</v>
      </c>
      <c r="C54" s="253">
        <f>+'[1]C1i,t componente poblacional'!E54</f>
        <v>6.1149683497770399E-3</v>
      </c>
      <c r="D54" s="253">
        <f>+'[1]C2i,t Eficiencia Recaudator2024'!K57</f>
        <v>1.6342342733140065E-2</v>
      </c>
      <c r="E54" s="168">
        <f>+'[1]C3i,t Carencia Municipal'!J57</f>
        <v>7.2897267242282536E-3</v>
      </c>
      <c r="F54" s="102">
        <f t="shared" si="0"/>
        <v>33.616792585640106</v>
      </c>
      <c r="G54" s="102">
        <f t="shared" si="1"/>
        <v>1.9699719099085418E-2</v>
      </c>
      <c r="H54" s="103">
        <f t="shared" si="2"/>
        <v>1.9699719099085418E-3</v>
      </c>
    </row>
    <row r="55" spans="1:8" s="3" customFormat="1" ht="11.25" x14ac:dyDescent="0.2">
      <c r="A55" s="97">
        <v>48</v>
      </c>
      <c r="B55" s="100" t="s">
        <v>69</v>
      </c>
      <c r="C55" s="253">
        <f>+'[1]C1i,t componente poblacional'!E55</f>
        <v>6.4508699603685708E-3</v>
      </c>
      <c r="D55" s="253">
        <f>+'[1]C2i,t Eficiencia Recaudator2024'!K58</f>
        <v>2.0787911863225601E-2</v>
      </c>
      <c r="E55" s="168">
        <f>+'[1]C3i,t Carencia Municipal'!J58</f>
        <v>9.4556509781909617E-3</v>
      </c>
      <c r="F55" s="102">
        <f t="shared" si="0"/>
        <v>27.252090402971191</v>
      </c>
      <c r="G55" s="102">
        <f t="shared" si="1"/>
        <v>1.5969950864102984E-2</v>
      </c>
      <c r="H55" s="103">
        <f t="shared" si="2"/>
        <v>1.5969950864102985E-3</v>
      </c>
    </row>
    <row r="56" spans="1:8" s="3" customFormat="1" ht="11.25" x14ac:dyDescent="0.2">
      <c r="A56" s="97">
        <v>49</v>
      </c>
      <c r="B56" s="100" t="s">
        <v>70</v>
      </c>
      <c r="C56" s="253">
        <f>+'[1]C1i,t componente poblacional'!E56</f>
        <v>3.2870878074447562E-3</v>
      </c>
      <c r="D56" s="253">
        <f>+'[1]C2i,t Eficiencia Recaudator2024'!K59</f>
        <v>2.1995795567107936E-2</v>
      </c>
      <c r="E56" s="168">
        <f>+'[1]C3i,t Carencia Municipal'!J59</f>
        <v>6.0638752956801434E-3</v>
      </c>
      <c r="F56" s="102">
        <f t="shared" si="0"/>
        <v>31.901224956620762</v>
      </c>
      <c r="G56" s="102">
        <f t="shared" si="1"/>
        <v>1.869438224843056E-2</v>
      </c>
      <c r="H56" s="103">
        <f t="shared" si="2"/>
        <v>1.869438224843056E-3</v>
      </c>
    </row>
    <row r="57" spans="1:8" s="3" customFormat="1" ht="11.25" x14ac:dyDescent="0.2">
      <c r="A57" s="97">
        <v>50</v>
      </c>
      <c r="B57" s="100" t="s">
        <v>71</v>
      </c>
      <c r="C57" s="253">
        <f>+'[1]C1i,t componente poblacional'!E57</f>
        <v>5.4771804815652728E-3</v>
      </c>
      <c r="D57" s="253">
        <f>+'[1]C2i,t Eficiencia Recaudator2024'!K60</f>
        <v>1.7327886235054851E-2</v>
      </c>
      <c r="E57" s="168">
        <f>+'[1]C3i,t Carencia Municipal'!J60</f>
        <v>7.0270482602260136E-3</v>
      </c>
      <c r="F57" s="102">
        <f t="shared" si="0"/>
        <v>33.520922025680676</v>
      </c>
      <c r="G57" s="102">
        <f t="shared" si="1"/>
        <v>1.9643538156294358E-2</v>
      </c>
      <c r="H57" s="103">
        <f t="shared" si="2"/>
        <v>1.9643538156294358E-3</v>
      </c>
    </row>
    <row r="58" spans="1:8" s="3" customFormat="1" ht="11.25" x14ac:dyDescent="0.2">
      <c r="A58" s="97">
        <v>51</v>
      </c>
      <c r="B58" s="100" t="s">
        <v>72</v>
      </c>
      <c r="C58" s="253">
        <f>+'[1]C1i,t componente poblacional'!E58</f>
        <v>1.8772222921033003E-3</v>
      </c>
      <c r="D58" s="253">
        <f>+'[1]C2i,t Eficiencia Recaudator2024'!K61</f>
        <v>6.8315804204715077E-3</v>
      </c>
      <c r="E58" s="168">
        <f>+'[1]C3i,t Carencia Municipal'!J61</f>
        <v>1.2139632678074019E-3</v>
      </c>
      <c r="F58" s="102">
        <f t="shared" si="0"/>
        <v>100.77835171937427</v>
      </c>
      <c r="G58" s="102">
        <f t="shared" si="1"/>
        <v>5.9056949442242643E-2</v>
      </c>
      <c r="H58" s="103">
        <f t="shared" si="2"/>
        <v>5.9056949442242643E-3</v>
      </c>
    </row>
    <row r="59" spans="1:8" s="3" customFormat="1" ht="11.25" x14ac:dyDescent="0.2">
      <c r="A59" s="97">
        <v>52</v>
      </c>
      <c r="B59" s="100" t="s">
        <v>73</v>
      </c>
      <c r="C59" s="253">
        <f>+'[1]C1i,t componente poblacional'!E59</f>
        <v>1.3602243595989731E-2</v>
      </c>
      <c r="D59" s="253">
        <f>+'[1]C2i,t Eficiencia Recaudator2024'!K62</f>
        <v>1.5222429573090258E-2</v>
      </c>
      <c r="E59" s="168">
        <f>+'[1]C3i,t Carencia Municipal'!J62</f>
        <v>1.602356726268812E-2</v>
      </c>
      <c r="F59" s="102">
        <f t="shared" si="0"/>
        <v>22.297418814488278</v>
      </c>
      <c r="G59" s="102">
        <f t="shared" si="1"/>
        <v>1.3066472244818337E-2</v>
      </c>
      <c r="H59" s="103">
        <f t="shared" si="2"/>
        <v>1.3066472244818337E-3</v>
      </c>
    </row>
    <row r="60" spans="1:8" s="3" customFormat="1" ht="11.25" x14ac:dyDescent="0.2">
      <c r="A60" s="97">
        <v>53</v>
      </c>
      <c r="B60" s="100" t="s">
        <v>74</v>
      </c>
      <c r="C60" s="253">
        <f>+'[1]C1i,t componente poblacional'!E60</f>
        <v>1.8748128712678336E-2</v>
      </c>
      <c r="D60" s="253">
        <f>+'[1]C2i,t Eficiencia Recaudator2024'!K63</f>
        <v>2.1354101097301254E-2</v>
      </c>
      <c r="E60" s="168">
        <f>+'[1]C3i,t Carencia Municipal'!J63</f>
        <v>1.8954816482176378E-2</v>
      </c>
      <c r="F60" s="102">
        <f t="shared" si="0"/>
        <v>16.932780468785843</v>
      </c>
      <c r="G60" s="102">
        <f t="shared" si="1"/>
        <v>9.9227497076580309E-3</v>
      </c>
      <c r="H60" s="103">
        <f t="shared" si="2"/>
        <v>9.9227497076580305E-4</v>
      </c>
    </row>
    <row r="61" spans="1:8" s="3" customFormat="1" ht="11.25" x14ac:dyDescent="0.2">
      <c r="A61" s="97">
        <v>54</v>
      </c>
      <c r="B61" s="100" t="s">
        <v>75</v>
      </c>
      <c r="C61" s="253">
        <f>+'[1]C1i,t componente poblacional'!E61</f>
        <v>9.7035880882485812E-3</v>
      </c>
      <c r="D61" s="253">
        <f>+'[1]C2i,t Eficiencia Recaudator2024'!K64</f>
        <v>1.9354600866975585E-2</v>
      </c>
      <c r="E61" s="168">
        <f>+'[1]C3i,t Carencia Municipal'!J64</f>
        <v>1.0850423568257057E-2</v>
      </c>
      <c r="F61" s="102">
        <f t="shared" si="0"/>
        <v>25.0572479665041</v>
      </c>
      <c r="G61" s="102">
        <f t="shared" si="1"/>
        <v>1.4683755003656037E-2</v>
      </c>
      <c r="H61" s="103">
        <f t="shared" si="2"/>
        <v>1.4683755003656038E-3</v>
      </c>
    </row>
    <row r="62" spans="1:8" s="3" customFormat="1" ht="11.25" x14ac:dyDescent="0.2">
      <c r="A62" s="97">
        <v>55</v>
      </c>
      <c r="B62" s="100" t="s">
        <v>76</v>
      </c>
      <c r="C62" s="253">
        <f>+'[1]C1i,t componente poblacional'!E62</f>
        <v>3.650981218918914E-3</v>
      </c>
      <c r="D62" s="253">
        <f>+'[1]C2i,t Eficiencia Recaudator2024'!K65</f>
        <v>2.1814428519875254E-2</v>
      </c>
      <c r="E62" s="168">
        <f>+'[1]C3i,t Carencia Municipal'!J65</f>
        <v>6.8063520304598689E-3</v>
      </c>
      <c r="F62" s="102">
        <f t="shared" si="0"/>
        <v>30.986842526605418</v>
      </c>
      <c r="G62" s="102">
        <f t="shared" si="1"/>
        <v>1.8158546565280466E-2</v>
      </c>
      <c r="H62" s="103">
        <f t="shared" si="2"/>
        <v>1.8158546565280468E-3</v>
      </c>
    </row>
    <row r="63" spans="1:8" s="3" customFormat="1" ht="11.25" x14ac:dyDescent="0.2">
      <c r="A63" s="97">
        <v>56</v>
      </c>
      <c r="B63" s="100" t="s">
        <v>77</v>
      </c>
      <c r="C63" s="253">
        <f>+'[1]C1i,t componente poblacional'!E63</f>
        <v>1.7624559084845275E-2</v>
      </c>
      <c r="D63" s="253">
        <f>+'[1]C2i,t Eficiencia Recaudator2024'!K66</f>
        <v>1.5170868998806639E-2</v>
      </c>
      <c r="E63" s="168">
        <f>+'[1]C3i,t Carencia Municipal'!J66</f>
        <v>4.0840224229578982E-2</v>
      </c>
      <c r="F63" s="102">
        <f t="shared" si="0"/>
        <v>13.580378099269169</v>
      </c>
      <c r="G63" s="102">
        <f t="shared" si="1"/>
        <v>7.95821413162579E-3</v>
      </c>
      <c r="H63" s="103">
        <f t="shared" si="2"/>
        <v>7.9582141316257907E-4</v>
      </c>
    </row>
    <row r="64" spans="1:8" s="3" customFormat="1" ht="11.25" x14ac:dyDescent="0.2">
      <c r="A64" s="97">
        <v>57</v>
      </c>
      <c r="B64" s="100" t="s">
        <v>78</v>
      </c>
      <c r="C64" s="253">
        <f>+'[1]C1i,t componente poblacional'!E64</f>
        <v>7.4263310721391232E-3</v>
      </c>
      <c r="D64" s="253">
        <f>+'[1]C2i,t Eficiencia Recaudator2024'!K67</f>
        <v>1.7306922308062939E-2</v>
      </c>
      <c r="E64" s="168">
        <f>+'[1]C3i,t Carencia Municipal'!J67</f>
        <v>8.6016036123991273E-3</v>
      </c>
      <c r="F64" s="102">
        <f t="shared" si="0"/>
        <v>29.998628769337575</v>
      </c>
      <c r="G64" s="102">
        <f t="shared" si="1"/>
        <v>1.7579445112385045E-2</v>
      </c>
      <c r="H64" s="103">
        <f t="shared" si="2"/>
        <v>1.7579445112385047E-3</v>
      </c>
    </row>
    <row r="65" spans="1:8" s="3" customFormat="1" ht="11.25" x14ac:dyDescent="0.2">
      <c r="A65" s="97">
        <v>58</v>
      </c>
      <c r="B65" s="100" t="s">
        <v>79</v>
      </c>
      <c r="C65" s="253">
        <f>+'[1]C1i,t componente poblacional'!E65</f>
        <v>1.0274053903704661E-2</v>
      </c>
      <c r="D65" s="253">
        <f>+'[1]C2i,t Eficiencia Recaudator2024'!K68</f>
        <v>1.7022887914357746E-2</v>
      </c>
      <c r="E65" s="168">
        <f>+'[1]C3i,t Carencia Municipal'!J68</f>
        <v>2.2656328195395217E-2</v>
      </c>
      <c r="F65" s="102">
        <f t="shared" si="0"/>
        <v>20.018709480492383</v>
      </c>
      <c r="G65" s="102">
        <f t="shared" si="1"/>
        <v>1.1731129687261E-2</v>
      </c>
      <c r="H65" s="103">
        <f t="shared" si="2"/>
        <v>1.1731129687261E-3</v>
      </c>
    </row>
    <row r="66" spans="1:8" s="3" customFormat="1" ht="15" customHeight="1" thickBot="1" x14ac:dyDescent="0.25">
      <c r="A66" s="254"/>
      <c r="B66" s="165" t="s">
        <v>19</v>
      </c>
      <c r="C66" s="255">
        <f>SUM(C8:C65)</f>
        <v>1.0000000000000002</v>
      </c>
      <c r="D66" s="255">
        <f>SUM(D8:D65)</f>
        <v>1</v>
      </c>
      <c r="E66" s="255">
        <f>SUM(E8:E65)</f>
        <v>1.0000000000000002</v>
      </c>
      <c r="F66" s="256">
        <f>SUM(F8:F65)</f>
        <v>1706.4605041602244</v>
      </c>
      <c r="G66" s="256">
        <f>SUM(G8:G65)</f>
        <v>0.99999999999999989</v>
      </c>
      <c r="H66" s="256">
        <f>SUM(H8:H65)</f>
        <v>0.10000000000000003</v>
      </c>
    </row>
    <row r="67" spans="1:8" ht="13.5" thickTop="1" x14ac:dyDescent="0.2"/>
  </sheetData>
  <mergeCells count="5">
    <mergeCell ref="A3:B5"/>
    <mergeCell ref="F4:F5"/>
    <mergeCell ref="G4:G5"/>
    <mergeCell ref="C3:H3"/>
    <mergeCell ref="H4:H5"/>
  </mergeCells>
  <phoneticPr fontId="33" type="noConversion"/>
  <printOptions horizontalCentered="1"/>
  <pageMargins left="0.19685039370078741" right="0.19685039370078741" top="0.19685039370078741" bottom="0.19685039370078741" header="0.31496062992125984" footer="0.31496062992125984"/>
  <pageSetup paperSize="135" scale="64" orientation="landscape" r:id="rId1"/>
  <ignoredErrors>
    <ignoredError sqref="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10</vt:i4>
      </vt:variant>
    </vt:vector>
  </HeadingPairs>
  <TitlesOfParts>
    <vt:vector size="28" baseType="lpstr">
      <vt:lpstr>PARTICIPACIONES FED (TABLA 1)</vt:lpstr>
      <vt:lpstr>PARTICIPACIONES FED (TABLA 2)</vt:lpstr>
      <vt:lpstr>PARTICIPACIONES FED (TABLA 3)</vt:lpstr>
      <vt:lpstr>Calendario de pago</vt:lpstr>
      <vt:lpstr>Coeficiente art. 22</vt:lpstr>
      <vt:lpstr>Variable 1 art 22</vt:lpstr>
      <vt:lpstr>Variable 2 art 22</vt:lpstr>
      <vt:lpstr>Variable 3 art 22</vt:lpstr>
      <vt:lpstr>Variable 4 art 22</vt:lpstr>
      <vt:lpstr>Variable 1 art. 23</vt:lpstr>
      <vt:lpstr>Variable 2 art. 23</vt:lpstr>
      <vt:lpstr>Coeficiente art 23</vt:lpstr>
      <vt:lpstr>Variabel 1 art. 24</vt:lpstr>
      <vt:lpstr>Variable 2 art. 24</vt:lpstr>
      <vt:lpstr>COEFICIENTE IEPS GAS art. 24 </vt:lpstr>
      <vt:lpstr>PARTICIPACIONES BASE 2023</vt:lpstr>
      <vt:lpstr>EXCEDENTE PART, ART 22</vt:lpstr>
      <vt:lpstr>Coeficiente V. Pozos</vt:lpstr>
      <vt:lpstr>'Coeficiente art 23'!Área_de_impresión</vt:lpstr>
      <vt:lpstr>'PARTICIPACIONES FED (TABLA 1)'!Área_de_impresión</vt:lpstr>
      <vt:lpstr>'PARTICIPACIONES FED (TABLA 2)'!Área_de_impresión</vt:lpstr>
      <vt:lpstr>'PARTICIPACIONES FED (TABLA 3)'!Área_de_impresión</vt:lpstr>
      <vt:lpstr>'Variable 1 art 22'!Área_de_impresión</vt:lpstr>
      <vt:lpstr>'Variable 1 art. 23'!Área_de_impresión</vt:lpstr>
      <vt:lpstr>'Variable 2 art 22'!Área_de_impresión</vt:lpstr>
      <vt:lpstr>'Variable 2 art. 23'!Área_de_impresión</vt:lpstr>
      <vt:lpstr>'Variable 3 art 22'!Área_de_impresión</vt:lpstr>
      <vt:lpstr>'Variable 4 art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Tapia</dc:creator>
  <cp:lastModifiedBy>Rocio Tapia</cp:lastModifiedBy>
  <dcterms:created xsi:type="dcterms:W3CDTF">2025-01-28T17:04:15Z</dcterms:created>
  <dcterms:modified xsi:type="dcterms:W3CDTF">2026-02-04T18:06:41Z</dcterms:modified>
</cp:coreProperties>
</file>